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75" windowWidth="15180" windowHeight="8070" activeTab="4"/>
  </bookViews>
  <sheets>
    <sheet name="Nodrosinajums" sheetId="1" r:id="rId1"/>
    <sheet name="Pakalpoj-sn" sheetId="2" r:id="rId2"/>
    <sheet name="U-K-apjomi" sheetId="3" r:id="rId3"/>
    <sheet name="Kvalitate" sheetId="4" r:id="rId4"/>
    <sheet name="Infrastrukt" sheetId="5" r:id="rId5"/>
    <sheet name="Sheet1" sheetId="6" r:id="rId6"/>
  </sheets>
  <calcPr calcId="125725"/>
</workbook>
</file>

<file path=xl/calcChain.xml><?xml version="1.0" encoding="utf-8"?>
<calcChain xmlns="http://schemas.openxmlformats.org/spreadsheetml/2006/main">
  <c r="E15" i="4"/>
  <c r="D15"/>
  <c r="H15"/>
  <c r="F15"/>
  <c r="J185" i="3"/>
  <c r="J184"/>
  <c r="J183"/>
  <c r="L176"/>
  <c r="L175"/>
  <c r="L174"/>
  <c r="H17" i="2"/>
  <c r="F17"/>
  <c r="I17"/>
  <c r="I15"/>
  <c r="L19" i="1"/>
  <c r="H19"/>
  <c r="E19"/>
  <c r="E14" i="4"/>
  <c r="D14"/>
  <c r="F14"/>
  <c r="L167" i="3"/>
  <c r="K167"/>
  <c r="I167"/>
  <c r="L166"/>
  <c r="K166"/>
  <c r="I166"/>
  <c r="L165"/>
  <c r="K165"/>
  <c r="I165"/>
  <c r="L158"/>
  <c r="L157"/>
  <c r="L156"/>
  <c r="F138"/>
  <c r="G138" s="1"/>
  <c r="F139"/>
  <c r="G139" s="1"/>
  <c r="F140"/>
  <c r="G140" s="1"/>
  <c r="H147"/>
  <c r="H148"/>
  <c r="H149"/>
  <c r="L138"/>
  <c r="I16" i="2"/>
  <c r="H16"/>
  <c r="F16"/>
  <c r="L18" i="1"/>
  <c r="J18"/>
  <c r="H18"/>
  <c r="E18"/>
  <c r="E13" i="4"/>
  <c r="D13"/>
  <c r="F13"/>
  <c r="L140" i="3"/>
  <c r="L139"/>
  <c r="I11" i="2"/>
  <c r="H15"/>
  <c r="E17" i="1"/>
  <c r="I13" i="2"/>
  <c r="H13"/>
  <c r="G13"/>
  <c r="F13"/>
  <c r="D13"/>
  <c r="I12"/>
  <c r="H12"/>
  <c r="H14"/>
  <c r="H11"/>
  <c r="H9"/>
  <c r="I10"/>
  <c r="I9"/>
  <c r="I8"/>
  <c r="I7"/>
  <c r="I6"/>
  <c r="I14"/>
  <c r="F14"/>
  <c r="E16" i="1"/>
  <c r="E11" i="4"/>
  <c r="G112" i="3"/>
  <c r="F112"/>
  <c r="E112"/>
  <c r="F111"/>
  <c r="G111" s="1"/>
  <c r="E111"/>
  <c r="J112"/>
  <c r="J111"/>
  <c r="J110"/>
  <c r="L102"/>
  <c r="L101"/>
  <c r="L100"/>
  <c r="G13" i="1"/>
  <c r="K15"/>
  <c r="J15"/>
  <c r="L15" s="1"/>
  <c r="M15" s="1"/>
  <c r="I15"/>
  <c r="H15"/>
  <c r="G15"/>
  <c r="E15"/>
  <c r="H10" i="2"/>
  <c r="J13" i="1"/>
  <c r="H13"/>
  <c r="E9" i="4"/>
  <c r="J73" i="3"/>
  <c r="L73"/>
  <c r="E73"/>
  <c r="E72"/>
  <c r="E71"/>
  <c r="D63"/>
  <c r="G63" s="1"/>
  <c r="K63"/>
  <c r="J63"/>
  <c r="C8" i="6"/>
  <c r="L12" i="1"/>
  <c r="H12"/>
  <c r="E12"/>
  <c r="F8" i="5"/>
  <c r="K43" i="3"/>
  <c r="J45"/>
  <c r="J44"/>
  <c r="J43"/>
  <c r="I45"/>
  <c r="I44"/>
  <c r="I43"/>
  <c r="E45"/>
  <c r="E44"/>
  <c r="E43"/>
  <c r="E10" i="1"/>
  <c r="E7" i="4" l="1"/>
  <c r="D7"/>
  <c r="H7"/>
  <c r="H9" s="1"/>
  <c r="J36" i="3"/>
  <c r="H36" s="1"/>
  <c r="L36"/>
  <c r="I26"/>
  <c r="I25"/>
  <c r="L27"/>
  <c r="L8" i="1"/>
  <c r="H8"/>
  <c r="E8"/>
  <c r="F6" i="4"/>
  <c r="F7" s="1"/>
  <c r="F9" s="1"/>
  <c r="E6"/>
  <c r="E18" i="3"/>
  <c r="E17"/>
  <c r="E16"/>
  <c r="L18"/>
  <c r="L17"/>
  <c r="L16"/>
  <c r="J16"/>
  <c r="H16" s="1"/>
  <c r="L9"/>
  <c r="L8"/>
  <c r="K9"/>
  <c r="J18" s="1"/>
  <c r="K8"/>
  <c r="J17" s="1"/>
  <c r="K7"/>
  <c r="L7"/>
  <c r="E6" i="1"/>
  <c r="H6"/>
  <c r="L6"/>
  <c r="K16"/>
  <c r="G16"/>
  <c r="K184" i="3"/>
  <c r="K185"/>
  <c r="K183"/>
  <c r="I185"/>
  <c r="K176"/>
  <c r="E176"/>
  <c r="K157"/>
  <c r="K158"/>
  <c r="K156"/>
  <c r="B170"/>
  <c r="B152"/>
  <c r="K18" l="1"/>
  <c r="H18"/>
  <c r="H17"/>
  <c r="K17"/>
  <c r="F16"/>
  <c r="G16" s="1"/>
  <c r="I16"/>
  <c r="I176"/>
  <c r="I156"/>
  <c r="I157"/>
  <c r="I158"/>
  <c r="B134"/>
  <c r="B116"/>
  <c r="M18" i="1"/>
  <c r="K13"/>
  <c r="K17"/>
  <c r="K18"/>
  <c r="K19"/>
  <c r="I13"/>
  <c r="I18"/>
  <c r="I19"/>
  <c r="K111" i="3"/>
  <c r="K112"/>
  <c r="K110"/>
  <c r="I100"/>
  <c r="K101"/>
  <c r="K102"/>
  <c r="K100"/>
  <c r="I102"/>
  <c r="E101"/>
  <c r="E102"/>
  <c r="E100"/>
  <c r="B96"/>
  <c r="F62"/>
  <c r="G62" s="1"/>
  <c r="F61"/>
  <c r="G61" s="1"/>
  <c r="H73"/>
  <c r="F73" s="1"/>
  <c r="G73" s="1"/>
  <c r="I62"/>
  <c r="I63"/>
  <c r="I61"/>
  <c r="E62"/>
  <c r="E63"/>
  <c r="E61"/>
  <c r="B57"/>
  <c r="M12" i="1"/>
  <c r="K12"/>
  <c r="I12"/>
  <c r="K44" i="3"/>
  <c r="B39"/>
  <c r="F35"/>
  <c r="G35" s="1"/>
  <c r="F36"/>
  <c r="G36" s="1"/>
  <c r="F34"/>
  <c r="G34" s="1"/>
  <c r="B21"/>
  <c r="A2" i="4"/>
  <c r="A2" i="5" s="1"/>
  <c r="F7" i="3"/>
  <c r="G7" s="1"/>
  <c r="B3"/>
  <c r="M6" i="1"/>
  <c r="K6"/>
  <c r="I6"/>
  <c r="G10"/>
  <c r="G12"/>
  <c r="G17"/>
  <c r="G18"/>
  <c r="G19"/>
  <c r="G6"/>
  <c r="A2" i="3"/>
  <c r="A129"/>
  <c r="B15" i="4"/>
  <c r="B16" i="5" s="1"/>
  <c r="B14" i="4"/>
  <c r="B15" i="5" s="1"/>
  <c r="B13" i="4"/>
  <c r="B13" i="5" s="1"/>
  <c r="B12" i="4"/>
  <c r="B12" i="5" s="1"/>
  <c r="B11" i="4"/>
  <c r="B11" i="5" s="1"/>
  <c r="B10" i="4"/>
  <c r="B10" i="5" s="1"/>
  <c r="B9" i="4"/>
  <c r="B9" i="5" s="1"/>
  <c r="B8" i="4"/>
  <c r="B8" i="5" s="1"/>
  <c r="B7" i="4"/>
  <c r="B7" i="5" s="1"/>
  <c r="B6" i="4"/>
  <c r="B6" i="5" s="1"/>
  <c r="I184" i="3"/>
  <c r="K175"/>
  <c r="K174"/>
  <c r="I175"/>
  <c r="I174"/>
  <c r="I182"/>
  <c r="M19" i="1"/>
  <c r="K149" i="3"/>
  <c r="K148"/>
  <c r="K147"/>
  <c r="I149"/>
  <c r="I148"/>
  <c r="I147"/>
  <c r="E131"/>
  <c r="E130"/>
  <c r="E129"/>
  <c r="L13" i="1"/>
  <c r="M13" s="1"/>
  <c r="I15" i="3"/>
  <c r="B1"/>
  <c r="K16"/>
  <c r="E8"/>
  <c r="E7"/>
  <c r="B17" i="2"/>
  <c r="B16"/>
  <c r="B15"/>
  <c r="B12"/>
  <c r="B11"/>
  <c r="B10"/>
  <c r="B9"/>
  <c r="B8"/>
  <c r="B7"/>
  <c r="B6"/>
  <c r="B34" i="1"/>
  <c r="B33"/>
  <c r="B32"/>
  <c r="B31"/>
  <c r="B30"/>
  <c r="B29"/>
  <c r="B28"/>
  <c r="B27"/>
  <c r="B26"/>
  <c r="B25"/>
  <c r="C6" i="2"/>
  <c r="F18" i="3" l="1"/>
  <c r="G18" s="1"/>
  <c r="I18"/>
  <c r="F17"/>
  <c r="G17" s="1"/>
  <c r="I17"/>
  <c r="K73"/>
  <c r="I73"/>
  <c r="I101"/>
  <c r="F101"/>
  <c r="G101" s="1"/>
  <c r="F102"/>
  <c r="G102" s="1"/>
  <c r="F100"/>
  <c r="G100" s="1"/>
  <c r="F15" i="2"/>
  <c r="G8" i="1"/>
  <c r="I8"/>
  <c r="I34" i="3"/>
  <c r="F25"/>
  <c r="I7"/>
  <c r="E122"/>
  <c r="E138"/>
  <c r="E139"/>
  <c r="E140"/>
  <c r="C11" i="2"/>
  <c r="C10" s="1"/>
  <c r="C9" s="1"/>
  <c r="C8" s="1"/>
  <c r="E158" i="3" l="1"/>
  <c r="E157"/>
  <c r="E156"/>
  <c r="E175"/>
  <c r="E174"/>
  <c r="B2"/>
  <c r="M8" i="1"/>
  <c r="K8"/>
  <c r="G25" i="3"/>
  <c r="E34"/>
  <c r="E27"/>
  <c r="E26"/>
  <c r="E25"/>
  <c r="E9"/>
  <c r="A2" i="2"/>
  <c r="I140" i="3" l="1"/>
  <c r="K140"/>
  <c r="I138"/>
  <c r="K138"/>
  <c r="K139"/>
  <c r="I139"/>
  <c r="K45"/>
  <c r="K10" i="1" l="1"/>
  <c r="I9" i="3"/>
  <c r="F9"/>
  <c r="G9" s="1"/>
  <c r="I8"/>
  <c r="F8"/>
  <c r="G8" s="1"/>
  <c r="F26" l="1"/>
  <c r="G26" s="1"/>
  <c r="I35" l="1"/>
  <c r="E35"/>
  <c r="K27"/>
  <c r="I36" l="1"/>
  <c r="K36"/>
  <c r="E36"/>
  <c r="I27"/>
  <c r="F27"/>
  <c r="G27" s="1"/>
  <c r="I183"/>
  <c r="I110"/>
  <c r="L110"/>
  <c r="I111"/>
  <c r="L111"/>
  <c r="I112"/>
  <c r="L112"/>
</calcChain>
</file>

<file path=xl/sharedStrings.xml><?xml version="1.0" encoding="utf-8"?>
<sst xmlns="http://schemas.openxmlformats.org/spreadsheetml/2006/main" count="655" uniqueCount="190">
  <si>
    <t>Nr.p.k.</t>
  </si>
  <si>
    <t>Apdzīvotās vietas nosaukums</t>
  </si>
  <si>
    <t>Iedzīvotāju skaits</t>
  </si>
  <si>
    <t>Ūdensapgādes pakalpojumu nodrošinājums iedzīvotājiem</t>
  </si>
  <si>
    <t>Esošā situācija</t>
  </si>
  <si>
    <t>Plānotais nodrošinājums 2015.g.</t>
  </si>
  <si>
    <t>skaits</t>
  </si>
  <si>
    <t>%</t>
  </si>
  <si>
    <t>Kanalizācijas pakalpojumu nodrošinājums iedzīvotājiem</t>
  </si>
  <si>
    <t>Ūdenssaimniecības pakalpojumu sniedzējs (SPS)</t>
  </si>
  <si>
    <t>Ūdensapgāde</t>
  </si>
  <si>
    <t>Kanalizācija</t>
  </si>
  <si>
    <t>SPS raksturojums</t>
  </si>
  <si>
    <t>Juridiskais statuss</t>
  </si>
  <si>
    <t>Pamatlīdzekļu piederība</t>
  </si>
  <si>
    <t>Meksājumu iekasēšana</t>
  </si>
  <si>
    <t>Gads</t>
  </si>
  <si>
    <t>Iegūtā ūdens daudzums</t>
  </si>
  <si>
    <t>m3/gadā</t>
  </si>
  <si>
    <t>m3/dnn</t>
  </si>
  <si>
    <t>Piegādātā ūdens daudzums, m3/gadā</t>
  </si>
  <si>
    <t>iedzīvotājiem</t>
  </si>
  <si>
    <t>Kopā</t>
  </si>
  <si>
    <t>Ūdens zudumi</t>
  </si>
  <si>
    <t>l/dnn/cilv.</t>
  </si>
  <si>
    <t>Infiltrācija</t>
  </si>
  <si>
    <t>Uz NAI novadīto notekūdeņu daudzums</t>
  </si>
  <si>
    <t>No lietotājiem savāktais notekūdeņu daudzums, m3/gadā</t>
  </si>
  <si>
    <t>no iedzīvotājiem</t>
  </si>
  <si>
    <t>nd</t>
  </si>
  <si>
    <t>VARAM dati (ciemā)</t>
  </si>
  <si>
    <t>2011.g. dati (ciemā)</t>
  </si>
  <si>
    <t>pakalpo-jumu zonā</t>
  </si>
  <si>
    <t>Ūdensapgādes un kanalizācijas pakalpojumu nodrošinājums</t>
  </si>
  <si>
    <t>Ūdenssaimniecības pakalpojumu sniedzēji</t>
  </si>
  <si>
    <t>Pamatojums</t>
  </si>
  <si>
    <t>Ūdensapgādes un kanalizācijas pakalpojumu daudzums</t>
  </si>
  <si>
    <t>Ūdensaimniecības pakalpojumu nodrošinājums iestādēm un uzņēmumiem</t>
  </si>
  <si>
    <t>Iestāžu skaits</t>
  </si>
  <si>
    <t>Norēķinās pēc skaitītāju datiem, %</t>
  </si>
  <si>
    <t>Iestādes</t>
  </si>
  <si>
    <t>Uz NAI novadīto notekūdeņu daudzums, U2 dati</t>
  </si>
  <si>
    <t xml:space="preserve">iestādēm un uzņēmumiem </t>
  </si>
  <si>
    <t>no iestādēm un uzņēmumiem</t>
  </si>
  <si>
    <t>iestādēm un uzņēmumiem</t>
  </si>
  <si>
    <t>Iedzī-votāji</t>
  </si>
  <si>
    <t>Uzņē-mumi</t>
  </si>
  <si>
    <t>U,K</t>
  </si>
  <si>
    <t>Uzņē-mumu skaits</t>
  </si>
  <si>
    <t>no iestādēm un uzņēmumiem, t.sk. No septiķiem</t>
  </si>
  <si>
    <t>TUME</t>
  </si>
  <si>
    <t>Dzeramā ūdens kvalitāte</t>
  </si>
  <si>
    <t>Urbumos</t>
  </si>
  <si>
    <t>USS</t>
  </si>
  <si>
    <t>Pie lietotāja</t>
  </si>
  <si>
    <t>Kvalitāte izplūdē</t>
  </si>
  <si>
    <t>Izplūdes vieta</t>
  </si>
  <si>
    <t xml:space="preserve">Rīcība ar dūņām  </t>
  </si>
  <si>
    <t>Pakalpojumu kvalitāte</t>
  </si>
  <si>
    <t>Notekūdeņu un dūņu apsaimniekošanas kvalitāte</t>
  </si>
  <si>
    <t>ŪDENSSAIMNIECĪBAS INFRASTRUKTŪRA</t>
  </si>
  <si>
    <t>Ūdensapgādes infrastruktūra</t>
  </si>
  <si>
    <t>Kanalizācijas infrastruktūra</t>
  </si>
  <si>
    <t>Urbumi</t>
  </si>
  <si>
    <t>Tīkli</t>
  </si>
  <si>
    <t>NAI</t>
  </si>
  <si>
    <t>KSS</t>
  </si>
  <si>
    <t>Plānotie pasākumi</t>
  </si>
  <si>
    <t>Pagasta pārvalde</t>
  </si>
  <si>
    <t>Ir pašvaldības lēmums</t>
  </si>
  <si>
    <t>Nav</t>
  </si>
  <si>
    <t>Saldus novads</t>
  </si>
  <si>
    <t>Ezere</t>
  </si>
  <si>
    <t>Zirņi</t>
  </si>
  <si>
    <t>Ošenieki</t>
  </si>
  <si>
    <t>Būtnāri</t>
  </si>
  <si>
    <t>Lutriņi</t>
  </si>
  <si>
    <t>Namiķi</t>
  </si>
  <si>
    <t>Mežvidi</t>
  </si>
  <si>
    <t>Vadakste</t>
  </si>
  <si>
    <t>Jaunauce</t>
  </si>
  <si>
    <t>Kareļi</t>
  </si>
  <si>
    <t>Ezreres pagasta pārvalde</t>
  </si>
  <si>
    <t>Fe=0,53-0,75 mg/l, amonija joni=0,56 mg/l</t>
  </si>
  <si>
    <t>Atbilst normat. prasībām</t>
  </si>
  <si>
    <t>Dūņu lauku nav, bez apstrādes izmanto zemju mēslošanai</t>
  </si>
  <si>
    <t>NAI BIO 200, tehn.stāvoklis slikts.</t>
  </si>
  <si>
    <t>L=6022 m, d=150 un 200 mm, ķeta, keramikas un tērauda, tehn.stāvoklis slikts.</t>
  </si>
  <si>
    <t>KSS tehn.stāvoklis slikts.</t>
  </si>
  <si>
    <t>Jauna artēziskā urbuma izbūve un esošā urbuma tamponēšana. Ūdensapgādes tīklu rekonstrukcija, L=4409 m. Ūdensapgādes tīklu paplašināšana, L=1362 m. USS ēkā hidroforu uzstādīšana un torņa demontāža. Kanalizācijas tīklu rekonstrukcija, L=4089 m. Kanalizācijas tīklu paplašināšana,L=1312 m. KSS demontāža un jaunas KSS izbūve.</t>
  </si>
  <si>
    <t>L=6282 m. D=50-150 mm, ķeta un polietilēna, tehn.stāvoklis apmierinošs.</t>
  </si>
  <si>
    <t>1 artēziskais urbums, tehn.stāvoklis slikts.</t>
  </si>
  <si>
    <t>USS Irps, q=10 m3/h, tehn.stāvoklis labs.</t>
  </si>
  <si>
    <t>Zirņu pagasta pārvalde</t>
  </si>
  <si>
    <t>Paksīte</t>
  </si>
  <si>
    <t>2 artez.urbumi, rekonstruēti 2006.g., tehn.stāvoklis labs.</t>
  </si>
  <si>
    <t>USS FA800, q=16 m3/h, tehn.stāvoklis labs.</t>
  </si>
  <si>
    <t>Fe&gt;0,2 mg/l</t>
  </si>
  <si>
    <t>L=2560 m, d=32, 63, 119, PE caurules, tehn.stāvoklis labs.</t>
  </si>
  <si>
    <t>NAI, Q=100 m3/dnn, tehn.stāvoklis labs.</t>
  </si>
  <si>
    <t>L=1600 m, d=150-200 mm, tehn.stāvoklis apmierinošs.</t>
  </si>
  <si>
    <t>Ciemā realizēts projekts, bet visi būvdarbi nav veikti atbilstoši TS. Nepieciešama ūdenstorņa demontāža un aizbīdņa ierīkošana.</t>
  </si>
  <si>
    <t>Kontaktpersona</t>
  </si>
  <si>
    <t>Saldus novada Ezeres pagasta Komunālās daļas vadītājs Virgenijs Pileckis.</t>
  </si>
  <si>
    <t>Apvienotā Jaunlutriņu un Šķēdes pagastu pārvalde</t>
  </si>
  <si>
    <t>-</t>
  </si>
  <si>
    <t>Dati ūdens bilancei nav objektīvi, ciemā nav centralizētās kanalizācijas sistēmas.</t>
  </si>
  <si>
    <t>Ciemā nav centralizētās  kanalizācijas sistēmas.</t>
  </si>
  <si>
    <t>Fe=2,49 mg/l</t>
  </si>
  <si>
    <t>USS BIOR 1/4955.1-2011, tehn.stāvoklis slikts.</t>
  </si>
  <si>
    <t>Tehn.stāvoklis slikts.</t>
  </si>
  <si>
    <t>Artēziskā urbuma renovācija/skalošana. USS rekonstrukcija/izbūve un hidrofora uzstādīšana. Ūdensvadu rekonstrukcija. Kanalizācijas sistēmas izbūve (NAI un savākšanas sistēmas būvniecība).</t>
  </si>
  <si>
    <t>Saldus novada Apvienotās Jaunlutriņu un Šķēdes pagastu pārvaldes vadītājs Valdis Gūtmanis.</t>
  </si>
  <si>
    <t>Respondenta veidlapā dati par ūdens patēriņu nav ticami.</t>
  </si>
  <si>
    <t>Respondenta veidlapā dati nav ticami, bilance sastādīta aprēķinu ceļā.</t>
  </si>
  <si>
    <t>Meliorācijas grāvis, kas ieplūst Cieceres upē.</t>
  </si>
  <si>
    <t>2 artēziskie urbumi, tehn.stāvoklis apmierinošs.</t>
  </si>
  <si>
    <t>L=1408 m, d=32, 63 un 110, PE, tehn.stāvoklis labs.</t>
  </si>
  <si>
    <t>2 artēziskie urbumi (P400387 un P400385), tehn.stāvoklis labs, bet P400387 akā virszemes ūdeņu krāšanās.</t>
  </si>
  <si>
    <t>NAI, Q=80 m3/dnn, tehn.stāvoklis labs.</t>
  </si>
  <si>
    <t>L=800 m, keramikas, d=150, 200 mm, tehn.stāvoklis apmierinošs.</t>
  </si>
  <si>
    <t>1 KSS, tehn.stāvoklis apmierinošs.</t>
  </si>
  <si>
    <t>Urbuma P400387 hermetizācija. Elektroapgādes infrastruktūras/kabeļa izbūve ur urbumu P400385.Veco NAI BIO-100 demontāža.</t>
  </si>
  <si>
    <t>Lutriņu pagasta pārvalde</t>
  </si>
  <si>
    <t>Informācija par Lutriņiem precizējama, jo pašvaldībai nav datu par SIA "Lutriņi" darbību</t>
  </si>
  <si>
    <t>SIA "Lutriņi"</t>
  </si>
  <si>
    <t>Privāta komercsabiedrība</t>
  </si>
  <si>
    <t>Lašupīte</t>
  </si>
  <si>
    <t>SIA "Saldus komunālsrviss" dūņas apsaimnieko atbilstoši normat.prasībām.</t>
  </si>
  <si>
    <t>SV=156 mg/l, BSP=346 mg/l, ĶSP=849 mg/l</t>
  </si>
  <si>
    <t>Fe=2,13 mg/l</t>
  </si>
  <si>
    <r>
      <t>USS EUROWATER NS60x2 6 bar Q</t>
    </r>
    <r>
      <rPr>
        <vertAlign val="subscript"/>
        <sz val="12"/>
        <color theme="1"/>
        <rFont val="Times New Roman"/>
        <family val="1"/>
        <charset val="186"/>
      </rPr>
      <t>nom</t>
    </r>
    <r>
      <rPr>
        <sz val="12"/>
        <color theme="1"/>
        <rFont val="Times New Roman"/>
        <family val="1"/>
        <charset val="186"/>
      </rPr>
      <t>= 5,8 m3/h, tehn.stāvoklis labs.</t>
    </r>
  </si>
  <si>
    <t>Esošo notekūdeņu attīrīšanas iekārtu rekonstrukcija. Ūdensapgādes tīklu rekonstrukcija, L=1150 m. Kanalizācijas tīklu rekonstrukcija, L=1500 m. Urbuma virsbūves renovācija.</t>
  </si>
  <si>
    <t>NAI BIO-100, tehn.stāvoklis slikts.</t>
  </si>
  <si>
    <t>L=1,68 km, d=150 un 200 mm, tehn.stāvoklis slikts.</t>
  </si>
  <si>
    <t>L=1,2 km, d=60, 80, 120 mm, ķeta; tehn.stāvoklis slikts.</t>
  </si>
  <si>
    <t>Pēc pašvaldības sniegtās informācijas, SIA "Lutriņi" sniegto pakalpojumu kvalitāte nav atbilstoša normatīvajām prasībām, bet dokumentētu materiālu par to nav.</t>
  </si>
  <si>
    <t>Lutriņu pagasta pārvalde plāno izbūvēt pašvaldības īpašumā esošu UK sistēmu pašvaldības iestāžu un iedzīvotāju apkalpošanai.</t>
  </si>
  <si>
    <t>U</t>
  </si>
  <si>
    <t>SIA "Saldus komunālserviss"</t>
  </si>
  <si>
    <t>Novadnieku pagasta pārvalde</t>
  </si>
  <si>
    <t>Saldus novada pašvaldībai</t>
  </si>
  <si>
    <t>Pašvaldības kapitālsabiedrība</t>
  </si>
  <si>
    <t>Ir Regulatora licence, apstiprināti tarifi un līgums ar pašvaldību.</t>
  </si>
  <si>
    <t>K (no 2012.g.)</t>
  </si>
  <si>
    <t>K (līdz 2012.g.)</t>
  </si>
  <si>
    <t>Respondentu sniegtie dati UK bilancei nav pietiekoši un nav ticami.</t>
  </si>
  <si>
    <t>Ciecere</t>
  </si>
  <si>
    <t>Izved uz Saldus NAI</t>
  </si>
  <si>
    <t>NAI sabrukušas un praktiski nedarbojas</t>
  </si>
  <si>
    <t>Fe&lt;0,2 mg/l</t>
  </si>
  <si>
    <t>Ūdens apgādei tiek izmantots ūdens no Saldus gūtnes (5 urbumi)</t>
  </si>
  <si>
    <t>Ūdens tiek sagatavots Saldus USS</t>
  </si>
  <si>
    <t>L=746 m, d=50 un 110 mm, tehn.stāvoklis slikts.</t>
  </si>
  <si>
    <t>L=555 m, d=150 un 300 mm, keramikas un asbestcementa, tehn.stāvoklis slikts.</t>
  </si>
  <si>
    <t>Notiek spiedvada un KSS izbūve, lai Mežvidu kanalizācijas sistēmu pievienotu Saldus sistēmai.</t>
  </si>
  <si>
    <t>Ūdensapgādes tīllu rekonstrukcija. Kanalizācijas tīklu rekonstrukcija un paplašināšana. Kanalizācijas sistēmas pieslēgšana saldus sistēmai (spiedvada un KSS izbūve), Mežvidu NAI demontāža.</t>
  </si>
  <si>
    <t>Saldus novada Zirņu pagasta pārvalde.</t>
  </si>
  <si>
    <t>Saldus novada Lurtiņu pagasta pārvaldes Komunālās daļas vadītājs Aigars Danenbergs.</t>
  </si>
  <si>
    <t>Saldus novada Novadnieku pagasta pārvaldes vadītājs Elmārs Dziedātājs un SIA "Saldus komunālserviss" Jānis Blūms</t>
  </si>
  <si>
    <t>Vadakstes pagasta pārvalde</t>
  </si>
  <si>
    <t>Respondenta sniegtie dati nesniedz pilnīgu priekšstatu par sistēmu darbību.</t>
  </si>
  <si>
    <t>Dūņas tiek uzkrātas tvertnēs, ko tīra reizi 2 gados.</t>
  </si>
  <si>
    <t>Vadakstes pagasta pārvalde, Māris Gurējevs.</t>
  </si>
  <si>
    <t>Respondents nav norādījis veicamos pasākumus.</t>
  </si>
  <si>
    <t>1 urbums, tehn.stāvoklis labs.</t>
  </si>
  <si>
    <t>USS, q=5 m3/h, spiedienu nodrošina tornis, tehn.stāvoklis labs.</t>
  </si>
  <si>
    <t>L=3930 m, ķeta, čuguna un plastmasas, tehn.stāvoklis apmierinošs.</t>
  </si>
  <si>
    <t>L=1929 m, d=100, 150 un 200 mm, asbestcementa, tehn.stāvoklis apmierinošs.</t>
  </si>
  <si>
    <t>NAI, q=5 m3/h, tehn.stāvoklis labs.</t>
  </si>
  <si>
    <t>Apvienotā Jaunauces un Rubas pagastu pārvalde.</t>
  </si>
  <si>
    <t>Nav atbilstoša normat.prasībām.</t>
  </si>
  <si>
    <t>Fe=3 mg/l</t>
  </si>
  <si>
    <t>L=1,3 km, d=63 un 110 mm, polietilēna, tehn.stāvoklis apmierinošs.</t>
  </si>
  <si>
    <t>2 urbumi, tehn.stāvoklis apmierinošs.</t>
  </si>
  <si>
    <t>USS, q=7,8 m3/h, tehn.stāvoklis apmierinošs.</t>
  </si>
  <si>
    <t>L=2015 m, d=100, 150 un 200 mm, keramikas un tērauda, tehn.stāvoklis slikts.</t>
  </si>
  <si>
    <t>1 KSS un 80 m garš spiedvads, tehn.stāvoklis slikts.</t>
  </si>
  <si>
    <t>Kanalizācijas tīklu rekonstrukcija, L=2015 m.Ūdenstorņu demontāža (2 gab.)</t>
  </si>
  <si>
    <t>Zaņas pagasta pārvalde</t>
  </si>
  <si>
    <t>Zaņa</t>
  </si>
  <si>
    <t>Ūdensapgādes tīklu rekonstrukcija, L-700 m. Atklāto ūdens krātuvju tīrīšana.</t>
  </si>
  <si>
    <t>USS Eco Soft 30/2, q=10 m3/h, tehn.stāvoklis labs.</t>
  </si>
  <si>
    <t>L=1,7 km, PE, d=50, 60 un 110 mm, tehn.stāvoklis slikts.</t>
  </si>
  <si>
    <t>NAI, Q=30 m3.dnn, 2009.g. veikta rekonstrukcija.</t>
  </si>
  <si>
    <t>NAI, Q=50 m3.dnn, 2009.g. veikta rekonstrukcija.</t>
  </si>
  <si>
    <t>L=3,7 km, keramikas, d=200 mm, tehn.stāvoklis labs.</t>
  </si>
  <si>
    <t>Zaņas pagasta pārvalde, Aija Pīrāga un Alfrēds Kinstlers</t>
  </si>
  <si>
    <t>Apvienotā Jaunauces un Rubas pagastu pārvalde, Aldis Balceris.</t>
  </si>
  <si>
    <t>Saldus novada Lurtiņu pagasta pārvaldes Komunālās daļas vadītājs Aigars Danenbergsons.</t>
  </si>
</sst>
</file>

<file path=xl/styles.xml><?xml version="1.0" encoding="utf-8"?>
<styleSheet xmlns="http://schemas.openxmlformats.org/spreadsheetml/2006/main">
  <numFmts count="2">
    <numFmt numFmtId="164" formatCode="0.0%"/>
    <numFmt numFmtId="165" formatCode="0.0"/>
  </numFmts>
  <fonts count="22">
    <font>
      <sz val="11"/>
      <color theme="1"/>
      <name val="Calibri"/>
      <family val="2"/>
      <charset val="186"/>
      <scheme val="minor"/>
    </font>
    <font>
      <sz val="11"/>
      <color theme="1"/>
      <name val="Times New Roman"/>
      <family val="1"/>
      <charset val="186"/>
    </font>
    <font>
      <sz val="12"/>
      <color theme="1"/>
      <name val="Times New Roman"/>
      <family val="1"/>
      <charset val="186"/>
    </font>
    <font>
      <b/>
      <sz val="12"/>
      <color theme="1"/>
      <name val="Times New Roman"/>
      <family val="1"/>
      <charset val="186"/>
    </font>
    <font>
      <b/>
      <sz val="14"/>
      <color theme="1"/>
      <name val="Times New Roman"/>
      <family val="1"/>
      <charset val="186"/>
    </font>
    <font>
      <b/>
      <sz val="12"/>
      <color theme="1"/>
      <name val="Calibri"/>
      <family val="2"/>
      <charset val="186"/>
      <scheme val="minor"/>
    </font>
    <font>
      <i/>
      <sz val="12"/>
      <color theme="1"/>
      <name val="Times New Roman"/>
      <family val="1"/>
      <charset val="186"/>
    </font>
    <font>
      <b/>
      <i/>
      <sz val="12"/>
      <color theme="1"/>
      <name val="Times New Roman"/>
      <family val="1"/>
      <charset val="186"/>
    </font>
    <font>
      <i/>
      <sz val="11"/>
      <color theme="1"/>
      <name val="Calibri"/>
      <family val="2"/>
      <charset val="186"/>
      <scheme val="minor"/>
    </font>
    <font>
      <sz val="12"/>
      <name val="Times New Roman"/>
      <family val="1"/>
      <charset val="186"/>
    </font>
    <font>
      <sz val="11"/>
      <color theme="1"/>
      <name val="Calibri"/>
      <family val="2"/>
      <charset val="186"/>
      <scheme val="minor"/>
    </font>
    <font>
      <sz val="14"/>
      <color theme="1"/>
      <name val="Times New Roman"/>
      <family val="1"/>
      <charset val="186"/>
    </font>
    <font>
      <b/>
      <sz val="16"/>
      <color theme="1"/>
      <name val="Times New Roman"/>
      <family val="1"/>
      <charset val="186"/>
    </font>
    <font>
      <sz val="10"/>
      <name val="Arial"/>
      <charset val="186"/>
    </font>
    <font>
      <sz val="11"/>
      <color indexed="8"/>
      <name val="Times New Roman"/>
      <family val="1"/>
    </font>
    <font>
      <i/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sz val="12"/>
      <name val="Calibri"/>
      <family val="2"/>
      <charset val="186"/>
      <scheme val="minor"/>
    </font>
    <font>
      <b/>
      <sz val="12"/>
      <name val="Calibri"/>
      <family val="2"/>
      <charset val="186"/>
      <scheme val="minor"/>
    </font>
    <font>
      <sz val="11"/>
      <color indexed="8"/>
      <name val="Times New Roman"/>
      <family val="1"/>
      <charset val="186"/>
    </font>
    <font>
      <sz val="11"/>
      <color rgb="FF000000"/>
      <name val="Times New Roman"/>
      <family val="1"/>
      <charset val="186"/>
    </font>
    <font>
      <vertAlign val="subscript"/>
      <sz val="12"/>
      <color theme="1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auto="1"/>
      </right>
      <top/>
      <bottom/>
      <diagonal/>
    </border>
  </borders>
  <cellStyleXfs count="3">
    <xf numFmtId="0" fontId="0" fillId="0" borderId="0"/>
    <xf numFmtId="9" fontId="10" fillId="0" borderId="0" applyFont="0" applyFill="0" applyBorder="0" applyAlignment="0" applyProtection="0"/>
    <xf numFmtId="0" fontId="13" fillId="0" borderId="0"/>
  </cellStyleXfs>
  <cellXfs count="247">
    <xf numFmtId="0" fontId="0" fillId="0" borderId="0" xfId="0"/>
    <xf numFmtId="0" fontId="4" fillId="0" borderId="0" xfId="0" applyFont="1" applyFill="1"/>
    <xf numFmtId="0" fontId="1" fillId="0" borderId="0" xfId="0" applyFont="1" applyFill="1" applyAlignment="1">
      <alignment horizontal="center"/>
    </xf>
    <xf numFmtId="0" fontId="1" fillId="0" borderId="0" xfId="0" applyFont="1" applyFill="1"/>
    <xf numFmtId="0" fontId="3" fillId="0" borderId="0" xfId="0" applyFont="1" applyFill="1"/>
    <xf numFmtId="0" fontId="2" fillId="0" borderId="0" xfId="0" applyFont="1" applyFill="1" applyAlignment="1">
      <alignment horizontal="center"/>
    </xf>
    <xf numFmtId="0" fontId="2" fillId="0" borderId="0" xfId="0" applyFont="1" applyFill="1"/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vertical="top" wrapText="1"/>
    </xf>
    <xf numFmtId="0" fontId="4" fillId="0" borderId="0" xfId="0" applyFont="1" applyFill="1" applyAlignment="1">
      <alignment vertical="top"/>
    </xf>
    <xf numFmtId="0" fontId="4" fillId="0" borderId="0" xfId="0" applyFont="1" applyFill="1" applyAlignment="1">
      <alignment horizontal="left" vertical="top"/>
    </xf>
    <xf numFmtId="0" fontId="2" fillId="0" borderId="0" xfId="0" applyFont="1" applyFill="1" applyAlignment="1">
      <alignment horizontal="center" vertical="top" wrapText="1"/>
    </xf>
    <xf numFmtId="0" fontId="3" fillId="0" borderId="0" xfId="0" applyFont="1" applyFill="1" applyBorder="1" applyAlignment="1">
      <alignment vertical="top"/>
    </xf>
    <xf numFmtId="0" fontId="2" fillId="0" borderId="0" xfId="0" applyFont="1" applyFill="1" applyBorder="1" applyAlignment="1">
      <alignment horizontal="center"/>
    </xf>
    <xf numFmtId="0" fontId="2" fillId="0" borderId="0" xfId="0" applyFont="1" applyFill="1" applyBorder="1"/>
    <xf numFmtId="0" fontId="2" fillId="0" borderId="0" xfId="0" applyFont="1" applyFill="1" applyBorder="1" applyAlignment="1">
      <alignment horizontal="right"/>
    </xf>
    <xf numFmtId="165" fontId="2" fillId="0" borderId="0" xfId="0" applyNumberFormat="1" applyFont="1" applyFill="1" applyBorder="1"/>
    <xf numFmtId="1" fontId="2" fillId="0" borderId="0" xfId="0" applyNumberFormat="1" applyFont="1" applyFill="1" applyBorder="1"/>
    <xf numFmtId="0" fontId="6" fillId="0" borderId="0" xfId="0" applyFont="1" applyFill="1" applyBorder="1" applyAlignment="1">
      <alignment horizontal="left"/>
    </xf>
    <xf numFmtId="9" fontId="2" fillId="0" borderId="0" xfId="0" applyNumberFormat="1" applyFont="1" applyFill="1" applyBorder="1"/>
    <xf numFmtId="0" fontId="7" fillId="0" borderId="0" xfId="0" applyFont="1" applyFill="1" applyBorder="1" applyAlignment="1">
      <alignment vertical="top"/>
    </xf>
    <xf numFmtId="0" fontId="6" fillId="0" borderId="0" xfId="0" applyFont="1" applyFill="1" applyBorder="1" applyAlignment="1">
      <alignment horizontal="center"/>
    </xf>
    <xf numFmtId="0" fontId="6" fillId="0" borderId="0" xfId="0" applyFont="1" applyFill="1" applyBorder="1"/>
    <xf numFmtId="1" fontId="6" fillId="0" borderId="0" xfId="0" applyNumberFormat="1" applyFont="1" applyFill="1"/>
    <xf numFmtId="0" fontId="6" fillId="0" borderId="0" xfId="0" applyFont="1" applyFill="1"/>
    <xf numFmtId="165" fontId="6" fillId="0" borderId="0" xfId="0" applyNumberFormat="1" applyFont="1" applyFill="1" applyBorder="1"/>
    <xf numFmtId="1" fontId="2" fillId="0" borderId="0" xfId="0" applyNumberFormat="1" applyFont="1" applyFill="1" applyBorder="1" applyAlignment="1">
      <alignment horizontal="right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/>
    <xf numFmtId="165" fontId="3" fillId="0" borderId="0" xfId="0" applyNumberFormat="1" applyFont="1" applyFill="1" applyBorder="1" applyAlignment="1">
      <alignment horizontal="left"/>
    </xf>
    <xf numFmtId="0" fontId="3" fillId="0" borderId="0" xfId="0" applyFont="1" applyFill="1" applyBorder="1" applyAlignment="1">
      <alignment horizontal="left"/>
    </xf>
    <xf numFmtId="165" fontId="3" fillId="0" borderId="0" xfId="0" applyNumberFormat="1" applyFont="1" applyFill="1" applyBorder="1" applyAlignment="1">
      <alignment horizontal="center"/>
    </xf>
    <xf numFmtId="1" fontId="6" fillId="0" borderId="0" xfId="0" applyNumberFormat="1" applyFont="1" applyFill="1" applyBorder="1"/>
    <xf numFmtId="9" fontId="6" fillId="0" borderId="0" xfId="0" applyNumberFormat="1" applyFont="1" applyFill="1" applyBorder="1"/>
    <xf numFmtId="1" fontId="6" fillId="0" borderId="0" xfId="0" applyNumberFormat="1" applyFont="1" applyFill="1" applyBorder="1" applyAlignment="1">
      <alignment horizontal="right"/>
    </xf>
    <xf numFmtId="0" fontId="2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0" xfId="0" applyFont="1" applyFill="1" applyBorder="1" applyAlignment="1">
      <alignment vertical="top" wrapText="1"/>
    </xf>
    <xf numFmtId="0" fontId="3" fillId="0" borderId="0" xfId="0" applyFont="1" applyFill="1" applyBorder="1" applyAlignment="1">
      <alignment horizontal="left" vertical="top"/>
    </xf>
    <xf numFmtId="0" fontId="4" fillId="0" borderId="0" xfId="0" applyFont="1" applyFill="1" applyAlignment="1">
      <alignment horizontal="left"/>
    </xf>
    <xf numFmtId="0" fontId="4" fillId="0" borderId="0" xfId="0" applyFont="1" applyFill="1" applyBorder="1" applyAlignment="1">
      <alignment horizontal="left"/>
    </xf>
    <xf numFmtId="0" fontId="12" fillId="0" borderId="0" xfId="0" applyFont="1" applyFill="1" applyBorder="1" applyAlignment="1">
      <alignment horizontal="left"/>
    </xf>
    <xf numFmtId="0" fontId="11" fillId="0" borderId="0" xfId="0" applyFont="1" applyFill="1" applyAlignment="1">
      <alignment vertical="top" wrapText="1"/>
    </xf>
    <xf numFmtId="0" fontId="2" fillId="0" borderId="0" xfId="0" applyFont="1"/>
    <xf numFmtId="0" fontId="2" fillId="0" borderId="1" xfId="0" applyFont="1" applyFill="1" applyBorder="1" applyAlignment="1">
      <alignment horizontal="left" vertical="top" wrapText="1"/>
    </xf>
    <xf numFmtId="0" fontId="2" fillId="0" borderId="13" xfId="0" applyFont="1" applyFill="1" applyBorder="1" applyAlignment="1">
      <alignment horizontal="right" vertical="top"/>
    </xf>
    <xf numFmtId="0" fontId="2" fillId="0" borderId="13" xfId="0" applyFont="1" applyFill="1" applyBorder="1" applyAlignment="1">
      <alignment vertical="top"/>
    </xf>
    <xf numFmtId="0" fontId="2" fillId="0" borderId="0" xfId="0" applyFont="1" applyFill="1" applyBorder="1" applyAlignment="1">
      <alignment vertical="top"/>
    </xf>
    <xf numFmtId="0" fontId="2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top" wrapText="1"/>
    </xf>
    <xf numFmtId="0" fontId="14" fillId="0" borderId="4" xfId="0" applyFont="1" applyFill="1" applyBorder="1" applyAlignment="1">
      <alignment vertical="top" wrapText="1"/>
    </xf>
    <xf numFmtId="0" fontId="14" fillId="0" borderId="1" xfId="0" applyFont="1" applyFill="1" applyBorder="1" applyAlignment="1">
      <alignment vertical="top" wrapText="1"/>
    </xf>
    <xf numFmtId="0" fontId="2" fillId="0" borderId="2" xfId="0" applyFont="1" applyFill="1" applyBorder="1" applyAlignment="1">
      <alignment horizontal="left" vertical="top" wrapText="1"/>
    </xf>
    <xf numFmtId="0" fontId="6" fillId="0" borderId="0" xfId="0" applyFont="1" applyFill="1" applyAlignment="1">
      <alignment horizontal="left" vertical="top" wrapText="1"/>
    </xf>
    <xf numFmtId="0" fontId="9" fillId="0" borderId="1" xfId="0" applyFont="1" applyFill="1" applyBorder="1" applyAlignment="1">
      <alignment horizontal="center" vertical="top" wrapText="1"/>
    </xf>
    <xf numFmtId="0" fontId="9" fillId="0" borderId="0" xfId="0" applyFont="1" applyFill="1" applyAlignment="1">
      <alignment vertical="top" wrapText="1"/>
    </xf>
    <xf numFmtId="0" fontId="2" fillId="0" borderId="1" xfId="0" applyNumberFormat="1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top" wrapText="1"/>
    </xf>
    <xf numFmtId="0" fontId="9" fillId="0" borderId="0" xfId="0" applyFont="1" applyFill="1" applyAlignment="1">
      <alignment horizontal="center" vertical="center" wrapText="1"/>
    </xf>
    <xf numFmtId="0" fontId="9" fillId="0" borderId="1" xfId="0" applyFont="1" applyFill="1" applyBorder="1" applyAlignment="1">
      <alignment vertical="top" wrapText="1"/>
    </xf>
    <xf numFmtId="164" fontId="9" fillId="0" borderId="1" xfId="0" applyNumberFormat="1" applyFont="1" applyFill="1" applyBorder="1" applyAlignment="1">
      <alignment vertical="top" wrapText="1"/>
    </xf>
    <xf numFmtId="164" fontId="9" fillId="0" borderId="1" xfId="0" applyNumberFormat="1" applyFont="1" applyFill="1" applyBorder="1" applyAlignment="1">
      <alignment horizontal="center" vertical="top" wrapText="1"/>
    </xf>
    <xf numFmtId="0" fontId="9" fillId="0" borderId="2" xfId="0" applyFont="1" applyFill="1" applyBorder="1" applyAlignment="1">
      <alignment horizontal="center" vertical="top" wrapText="1"/>
    </xf>
    <xf numFmtId="0" fontId="9" fillId="0" borderId="2" xfId="0" applyFont="1" applyFill="1" applyBorder="1" applyAlignment="1">
      <alignment vertical="top" wrapText="1"/>
    </xf>
    <xf numFmtId="0" fontId="9" fillId="0" borderId="0" xfId="0" applyFont="1" applyFill="1" applyBorder="1" applyAlignment="1">
      <alignment vertical="top" wrapText="1"/>
    </xf>
    <xf numFmtId="9" fontId="9" fillId="0" borderId="1" xfId="0" applyNumberFormat="1" applyFont="1" applyFill="1" applyBorder="1" applyAlignment="1">
      <alignment horizontal="center" vertical="top" wrapText="1"/>
    </xf>
    <xf numFmtId="0" fontId="9" fillId="0" borderId="0" xfId="0" applyFont="1" applyFill="1" applyAlignment="1">
      <alignment vertical="top"/>
    </xf>
    <xf numFmtId="9" fontId="9" fillId="0" borderId="1" xfId="1" applyFont="1" applyFill="1" applyBorder="1" applyAlignment="1">
      <alignment horizontal="center" vertical="top" wrapText="1"/>
    </xf>
    <xf numFmtId="0" fontId="9" fillId="0" borderId="1" xfId="2" applyFont="1" applyFill="1" applyBorder="1" applyAlignment="1">
      <alignment horizontal="left"/>
    </xf>
    <xf numFmtId="0" fontId="9" fillId="0" borderId="6" xfId="0" applyFont="1" applyFill="1" applyBorder="1" applyAlignment="1">
      <alignment vertical="top" wrapText="1"/>
    </xf>
    <xf numFmtId="0" fontId="9" fillId="0" borderId="10" xfId="0" applyFont="1" applyFill="1" applyBorder="1" applyAlignment="1">
      <alignment vertical="top" wrapText="1"/>
    </xf>
    <xf numFmtId="0" fontId="9" fillId="0" borderId="1" xfId="2" applyFont="1" applyFill="1" applyBorder="1" applyAlignment="1">
      <alignment horizontal="center"/>
    </xf>
    <xf numFmtId="0" fontId="15" fillId="0" borderId="1" xfId="0" applyFont="1" applyFill="1" applyBorder="1" applyAlignment="1">
      <alignment horizontal="center" vertical="top" wrapText="1"/>
    </xf>
    <xf numFmtId="0" fontId="15" fillId="0" borderId="1" xfId="2" applyFont="1" applyFill="1" applyBorder="1" applyAlignment="1">
      <alignment horizontal="left"/>
    </xf>
    <xf numFmtId="0" fontId="15" fillId="0" borderId="1" xfId="2" applyFont="1" applyFill="1" applyBorder="1" applyAlignment="1">
      <alignment horizontal="center"/>
    </xf>
    <xf numFmtId="0" fontId="15" fillId="0" borderId="0" xfId="0" applyFont="1" applyFill="1" applyAlignment="1">
      <alignment vertical="top" wrapText="1"/>
    </xf>
    <xf numFmtId="0" fontId="2" fillId="0" borderId="13" xfId="0" applyFont="1" applyFill="1" applyBorder="1" applyAlignment="1">
      <alignment horizontal="center" vertical="top"/>
    </xf>
    <xf numFmtId="0" fontId="0" fillId="0" borderId="13" xfId="0" applyFill="1" applyBorder="1" applyAlignment="1">
      <alignment vertical="top"/>
    </xf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/>
    <xf numFmtId="165" fontId="2" fillId="0" borderId="1" xfId="0" applyNumberFormat="1" applyFont="1" applyFill="1" applyBorder="1"/>
    <xf numFmtId="1" fontId="2" fillId="0" borderId="1" xfId="0" applyNumberFormat="1" applyFont="1" applyFill="1" applyBorder="1"/>
    <xf numFmtId="164" fontId="2" fillId="0" borderId="1" xfId="0" applyNumberFormat="1" applyFont="1" applyFill="1" applyBorder="1"/>
    <xf numFmtId="0" fontId="2" fillId="0" borderId="1" xfId="0" applyFont="1" applyFill="1" applyBorder="1" applyAlignment="1">
      <alignment horizontal="right"/>
    </xf>
    <xf numFmtId="1" fontId="2" fillId="0" borderId="1" xfId="0" applyNumberFormat="1" applyFont="1" applyFill="1" applyBorder="1" applyAlignment="1">
      <alignment horizontal="center"/>
    </xf>
    <xf numFmtId="9" fontId="2" fillId="0" borderId="1" xfId="0" applyNumberFormat="1" applyFont="1" applyFill="1" applyBorder="1"/>
    <xf numFmtId="1" fontId="2" fillId="0" borderId="4" xfId="0" applyNumberFormat="1" applyFont="1" applyFill="1" applyBorder="1" applyAlignment="1">
      <alignment horizontal="right"/>
    </xf>
    <xf numFmtId="1" fontId="2" fillId="0" borderId="6" xfId="0" applyNumberFormat="1" applyFont="1" applyFill="1" applyBorder="1"/>
    <xf numFmtId="1" fontId="2" fillId="0" borderId="6" xfId="0" applyNumberFormat="1" applyFont="1" applyFill="1" applyBorder="1" applyAlignment="1">
      <alignment horizontal="right"/>
    </xf>
    <xf numFmtId="9" fontId="2" fillId="0" borderId="1" xfId="0" applyNumberFormat="1" applyFont="1" applyFill="1" applyBorder="1" applyAlignment="1">
      <alignment horizontal="center"/>
    </xf>
    <xf numFmtId="1" fontId="2" fillId="0" borderId="0" xfId="0" applyNumberFormat="1" applyFont="1" applyFill="1"/>
    <xf numFmtId="165" fontId="2" fillId="0" borderId="1" xfId="0" applyNumberFormat="1" applyFont="1" applyFill="1" applyBorder="1" applyAlignment="1">
      <alignment horizontal="center"/>
    </xf>
    <xf numFmtId="1" fontId="2" fillId="0" borderId="4" xfId="0" applyNumberFormat="1" applyFont="1" applyFill="1" applyBorder="1" applyAlignment="1">
      <alignment horizontal="center"/>
    </xf>
    <xf numFmtId="1" fontId="2" fillId="0" borderId="4" xfId="0" applyNumberFormat="1" applyFont="1" applyFill="1" applyBorder="1"/>
    <xf numFmtId="10" fontId="2" fillId="0" borderId="1" xfId="0" applyNumberFormat="1" applyFont="1" applyFill="1" applyBorder="1" applyAlignment="1">
      <alignment horizontal="center"/>
    </xf>
    <xf numFmtId="0" fontId="9" fillId="0" borderId="1" xfId="0" applyFont="1" applyFill="1" applyBorder="1" applyAlignment="1">
      <alignment horizontal="right"/>
    </xf>
    <xf numFmtId="165" fontId="9" fillId="0" borderId="1" xfId="0" applyNumberFormat="1" applyFont="1" applyFill="1" applyBorder="1"/>
    <xf numFmtId="1" fontId="2" fillId="0" borderId="6" xfId="0" applyNumberFormat="1" applyFont="1" applyFill="1" applyBorder="1" applyAlignment="1">
      <alignment horizontal="center"/>
    </xf>
    <xf numFmtId="1" fontId="2" fillId="0" borderId="1" xfId="0" applyNumberFormat="1" applyFont="1" applyFill="1" applyBorder="1" applyAlignment="1"/>
    <xf numFmtId="1" fontId="2" fillId="0" borderId="1" xfId="0" applyNumberFormat="1" applyFont="1" applyFill="1" applyBorder="1" applyAlignment="1">
      <alignment horizontal="right"/>
    </xf>
    <xf numFmtId="165" fontId="2" fillId="0" borderId="1" xfId="0" applyNumberFormat="1" applyFont="1" applyFill="1" applyBorder="1" applyAlignment="1">
      <alignment horizontal="right"/>
    </xf>
    <xf numFmtId="9" fontId="2" fillId="0" borderId="1" xfId="0" applyNumberFormat="1" applyFont="1" applyFill="1" applyBorder="1" applyAlignment="1">
      <alignment horizontal="right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vertical="top" wrapText="1"/>
    </xf>
    <xf numFmtId="0" fontId="9" fillId="0" borderId="1" xfId="0" applyFont="1" applyFill="1" applyBorder="1" applyAlignment="1">
      <alignment vertical="top" wrapText="1"/>
    </xf>
    <xf numFmtId="0" fontId="9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0" fontId="9" fillId="0" borderId="1" xfId="0" applyFont="1" applyFill="1" applyBorder="1" applyAlignment="1">
      <alignment horizontal="center" vertical="top" wrapText="1"/>
    </xf>
    <xf numFmtId="0" fontId="9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vertical="top" wrapText="1"/>
    </xf>
    <xf numFmtId="1" fontId="2" fillId="0" borderId="4" xfId="0" applyNumberFormat="1" applyFont="1" applyFill="1" applyBorder="1" applyAlignment="1">
      <alignment horizontal="center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0" fontId="19" fillId="0" borderId="4" xfId="0" applyFont="1" applyFill="1" applyBorder="1" applyAlignment="1">
      <alignment vertical="top"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vertical="top" wrapText="1"/>
    </xf>
    <xf numFmtId="0" fontId="1" fillId="0" borderId="0" xfId="0" applyFont="1" applyFill="1" applyBorder="1" applyAlignment="1">
      <alignment vertical="top" wrapText="1"/>
    </xf>
    <xf numFmtId="0" fontId="1" fillId="0" borderId="1" xfId="0" applyFont="1" applyFill="1" applyBorder="1" applyAlignment="1">
      <alignment vertical="top" wrapText="1"/>
    </xf>
    <xf numFmtId="0" fontId="0" fillId="0" borderId="0" xfId="0" applyAlignment="1">
      <alignment wrapText="1"/>
    </xf>
    <xf numFmtId="0" fontId="9" fillId="0" borderId="1" xfId="2" applyFont="1" applyFill="1" applyBorder="1" applyAlignment="1">
      <alignment horizontal="left" vertical="top"/>
    </xf>
    <xf numFmtId="0" fontId="9" fillId="0" borderId="1" xfId="2" applyFont="1" applyFill="1" applyBorder="1" applyAlignment="1">
      <alignment horizontal="left" vertical="top" wrapText="1"/>
    </xf>
    <xf numFmtId="0" fontId="0" fillId="0" borderId="0" xfId="0" applyAlignment="1">
      <alignment vertical="top"/>
    </xf>
    <xf numFmtId="0" fontId="6" fillId="0" borderId="0" xfId="0" applyFont="1" applyFill="1" applyBorder="1" applyAlignment="1">
      <alignment vertical="top"/>
    </xf>
    <xf numFmtId="165" fontId="6" fillId="0" borderId="0" xfId="0" applyNumberFormat="1" applyFont="1" applyFill="1" applyBorder="1" applyAlignment="1">
      <alignment horizontal="left"/>
    </xf>
    <xf numFmtId="0" fontId="2" fillId="0" borderId="0" xfId="0" applyFont="1" applyFill="1" applyAlignment="1">
      <alignment vertical="top"/>
    </xf>
    <xf numFmtId="0" fontId="9" fillId="0" borderId="2" xfId="2" applyFont="1" applyFill="1" applyBorder="1" applyAlignment="1">
      <alignment horizontal="left"/>
    </xf>
    <xf numFmtId="0" fontId="9" fillId="0" borderId="2" xfId="2" applyFont="1" applyFill="1" applyBorder="1" applyAlignment="1">
      <alignment horizontal="center"/>
    </xf>
    <xf numFmtId="164" fontId="9" fillId="0" borderId="2" xfId="0" applyNumberFormat="1" applyFont="1" applyFill="1" applyBorder="1" applyAlignment="1">
      <alignment vertical="top" wrapText="1"/>
    </xf>
    <xf numFmtId="164" fontId="9" fillId="0" borderId="2" xfId="0" applyNumberFormat="1" applyFont="1" applyFill="1" applyBorder="1" applyAlignment="1">
      <alignment horizontal="center" vertical="top" wrapText="1"/>
    </xf>
    <xf numFmtId="0" fontId="15" fillId="0" borderId="3" xfId="0" applyFont="1" applyFill="1" applyBorder="1" applyAlignment="1">
      <alignment horizontal="center" vertical="top" wrapText="1"/>
    </xf>
    <xf numFmtId="0" fontId="15" fillId="0" borderId="3" xfId="2" applyFont="1" applyFill="1" applyBorder="1" applyAlignment="1">
      <alignment horizontal="left"/>
    </xf>
    <xf numFmtId="0" fontId="15" fillId="0" borderId="3" xfId="2" applyFont="1" applyFill="1" applyBorder="1" applyAlignment="1">
      <alignment horizontal="center"/>
    </xf>
    <xf numFmtId="0" fontId="15" fillId="0" borderId="12" xfId="0" applyFont="1" applyFill="1" applyBorder="1" applyAlignment="1">
      <alignment vertical="top"/>
    </xf>
    <xf numFmtId="0" fontId="15" fillId="0" borderId="3" xfId="0" applyFont="1" applyFill="1" applyBorder="1" applyAlignment="1">
      <alignment vertical="top" wrapText="1"/>
    </xf>
    <xf numFmtId="164" fontId="15" fillId="0" borderId="3" xfId="0" applyNumberFormat="1" applyFont="1" applyFill="1" applyBorder="1" applyAlignment="1">
      <alignment vertical="top" wrapText="1"/>
    </xf>
    <xf numFmtId="164" fontId="15" fillId="0" borderId="3" xfId="0" applyNumberFormat="1" applyFont="1" applyFill="1" applyBorder="1" applyAlignment="1">
      <alignment horizontal="center" vertical="top" wrapText="1"/>
    </xf>
    <xf numFmtId="0" fontId="15" fillId="0" borderId="0" xfId="0" applyFont="1" applyFill="1" applyBorder="1" applyAlignment="1">
      <alignment vertical="top" wrapText="1"/>
    </xf>
    <xf numFmtId="0" fontId="19" fillId="0" borderId="4" xfId="0" applyFont="1" applyFill="1" applyBorder="1" applyAlignment="1">
      <alignment horizontal="center" vertical="top" wrapText="1"/>
    </xf>
    <xf numFmtId="0" fontId="2" fillId="0" borderId="0" xfId="0" applyFont="1" applyAlignment="1">
      <alignment horizontal="justify" vertical="top"/>
    </xf>
    <xf numFmtId="0" fontId="2" fillId="0" borderId="4" xfId="0" applyFont="1" applyFill="1" applyBorder="1" applyAlignment="1">
      <alignment horizontal="left" vertical="top" wrapText="1"/>
    </xf>
    <xf numFmtId="0" fontId="14" fillId="0" borderId="4" xfId="0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horizontal="center"/>
    </xf>
    <xf numFmtId="0" fontId="1" fillId="0" borderId="9" xfId="0" applyFont="1" applyFill="1" applyBorder="1" applyAlignment="1">
      <alignment vertical="top" wrapText="1"/>
    </xf>
    <xf numFmtId="0" fontId="1" fillId="0" borderId="7" xfId="0" applyFont="1" applyFill="1" applyBorder="1" applyAlignment="1">
      <alignment horizontal="center" vertical="top" wrapText="1"/>
    </xf>
    <xf numFmtId="0" fontId="1" fillId="0" borderId="7" xfId="0" applyFont="1" applyFill="1" applyBorder="1" applyAlignment="1">
      <alignment vertical="top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vertical="top" wrapText="1"/>
    </xf>
    <xf numFmtId="0" fontId="17" fillId="0" borderId="1" xfId="0" applyFont="1" applyFill="1" applyBorder="1" applyAlignment="1">
      <alignment wrapText="1"/>
    </xf>
    <xf numFmtId="0" fontId="9" fillId="0" borderId="1" xfId="0" applyFont="1" applyFill="1" applyBorder="1" applyAlignment="1">
      <alignment horizontal="center" vertical="top" wrapText="1"/>
    </xf>
    <xf numFmtId="0" fontId="17" fillId="0" borderId="1" xfId="0" applyFont="1" applyFill="1" applyBorder="1" applyAlignment="1">
      <alignment vertical="top" wrapText="1"/>
    </xf>
    <xf numFmtId="0" fontId="9" fillId="0" borderId="4" xfId="0" applyFont="1" applyFill="1" applyBorder="1" applyAlignment="1">
      <alignment horizontal="center" vertical="top" wrapText="1"/>
    </xf>
    <xf numFmtId="0" fontId="9" fillId="0" borderId="6" xfId="0" applyFont="1" applyFill="1" applyBorder="1" applyAlignment="1">
      <alignment horizontal="center" vertical="top" wrapText="1"/>
    </xf>
    <xf numFmtId="0" fontId="17" fillId="0" borderId="6" xfId="0" applyFont="1" applyFill="1" applyBorder="1" applyAlignment="1">
      <alignment horizontal="center" vertical="top" wrapText="1"/>
    </xf>
    <xf numFmtId="0" fontId="17" fillId="0" borderId="6" xfId="0" applyFont="1" applyFill="1" applyBorder="1" applyAlignment="1">
      <alignment vertical="top" wrapText="1"/>
    </xf>
    <xf numFmtId="0" fontId="9" fillId="0" borderId="5" xfId="0" applyFont="1" applyFill="1" applyBorder="1" applyAlignment="1">
      <alignment horizontal="center" vertical="top" wrapText="1"/>
    </xf>
    <xf numFmtId="0" fontId="9" fillId="0" borderId="2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15" fillId="0" borderId="5" xfId="0" applyFont="1" applyFill="1" applyBorder="1" applyAlignment="1">
      <alignment horizontal="left" vertical="top" wrapText="1"/>
    </xf>
    <xf numFmtId="0" fontId="15" fillId="0" borderId="6" xfId="0" applyFont="1" applyFill="1" applyBorder="1" applyAlignment="1">
      <alignment horizontal="left" vertical="top" wrapText="1"/>
    </xf>
    <xf numFmtId="0" fontId="4" fillId="0" borderId="0" xfId="0" applyFont="1" applyFill="1" applyAlignment="1">
      <alignment vertical="top" wrapText="1"/>
    </xf>
    <xf numFmtId="0" fontId="17" fillId="0" borderId="2" xfId="0" applyFont="1" applyFill="1" applyBorder="1" applyAlignment="1">
      <alignment wrapText="1"/>
    </xf>
    <xf numFmtId="0" fontId="17" fillId="0" borderId="2" xfId="0" applyFont="1" applyFill="1" applyBorder="1" applyAlignment="1">
      <alignment vertical="top" wrapText="1"/>
    </xf>
    <xf numFmtId="0" fontId="1" fillId="0" borderId="9" xfId="0" applyFont="1" applyFill="1" applyBorder="1" applyAlignment="1">
      <alignment vertical="top" wrapText="1"/>
    </xf>
    <xf numFmtId="0" fontId="0" fillId="0" borderId="10" xfId="0" applyFont="1" applyFill="1" applyBorder="1" applyAlignment="1">
      <alignment vertical="top" wrapText="1"/>
    </xf>
    <xf numFmtId="0" fontId="1" fillId="0" borderId="10" xfId="0" applyFont="1" applyFill="1" applyBorder="1" applyAlignment="1">
      <alignment vertical="top" wrapText="1"/>
    </xf>
    <xf numFmtId="0" fontId="1" fillId="0" borderId="4" xfId="0" applyFont="1" applyFill="1" applyBorder="1" applyAlignment="1">
      <alignment vertical="top" wrapText="1"/>
    </xf>
    <xf numFmtId="0" fontId="1" fillId="0" borderId="6" xfId="0" applyFont="1" applyFill="1" applyBorder="1" applyAlignment="1">
      <alignment vertical="top" wrapText="1"/>
    </xf>
    <xf numFmtId="0" fontId="0" fillId="0" borderId="6" xfId="0" applyFont="1" applyFill="1" applyBorder="1" applyAlignment="1">
      <alignment vertical="top" wrapText="1"/>
    </xf>
    <xf numFmtId="0" fontId="1" fillId="0" borderId="11" xfId="0" applyFont="1" applyFill="1" applyBorder="1" applyAlignment="1">
      <alignment vertical="top" wrapText="1"/>
    </xf>
    <xf numFmtId="0" fontId="0" fillId="0" borderId="12" xfId="0" applyFont="1" applyFill="1" applyBorder="1" applyAlignment="1">
      <alignment vertical="top" wrapText="1"/>
    </xf>
    <xf numFmtId="0" fontId="1" fillId="0" borderId="14" xfId="0" applyFont="1" applyFill="1" applyBorder="1" applyAlignment="1">
      <alignment vertical="top" wrapText="1"/>
    </xf>
    <xf numFmtId="0" fontId="0" fillId="0" borderId="16" xfId="0" applyFont="1" applyFill="1" applyBorder="1" applyAlignment="1">
      <alignment vertical="top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0" fillId="0" borderId="11" xfId="0" applyFont="1" applyFill="1" applyBorder="1" applyAlignment="1">
      <alignment horizontal="center" wrapText="1"/>
    </xf>
    <xf numFmtId="0" fontId="0" fillId="0" borderId="12" xfId="0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vertical="top" wrapText="1"/>
    </xf>
    <xf numFmtId="0" fontId="0" fillId="0" borderId="6" xfId="0" applyFont="1" applyFill="1" applyBorder="1" applyAlignment="1">
      <alignment horizontal="center" vertical="top" wrapText="1"/>
    </xf>
    <xf numFmtId="0" fontId="0" fillId="0" borderId="3" xfId="0" applyFont="1" applyFill="1" applyBorder="1" applyAlignment="1">
      <alignment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wrapText="1"/>
    </xf>
    <xf numFmtId="0" fontId="0" fillId="0" borderId="0" xfId="0" applyFill="1" applyAlignment="1">
      <alignment wrapText="1"/>
    </xf>
    <xf numFmtId="0" fontId="6" fillId="0" borderId="8" xfId="0" applyFont="1" applyFill="1" applyBorder="1" applyAlignment="1">
      <alignment horizontal="left"/>
    </xf>
    <xf numFmtId="0" fontId="0" fillId="0" borderId="8" xfId="0" applyFill="1" applyBorder="1" applyAlignment="1"/>
    <xf numFmtId="0" fontId="2" fillId="0" borderId="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vertical="top" wrapText="1"/>
    </xf>
    <xf numFmtId="0" fontId="3" fillId="0" borderId="7" xfId="0" applyFont="1" applyFill="1" applyBorder="1" applyAlignment="1">
      <alignment vertical="top" wrapText="1"/>
    </xf>
    <xf numFmtId="0" fontId="3" fillId="0" borderId="3" xfId="0" applyFont="1" applyFill="1" applyBorder="1" applyAlignment="1">
      <alignment vertical="top" wrapText="1"/>
    </xf>
    <xf numFmtId="0" fontId="3" fillId="0" borderId="6" xfId="0" applyFont="1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 wrapText="1"/>
    </xf>
    <xf numFmtId="0" fontId="3" fillId="0" borderId="2" xfId="0" applyFont="1" applyFill="1" applyBorder="1" applyAlignment="1">
      <alignment vertical="top"/>
    </xf>
    <xf numFmtId="0" fontId="3" fillId="0" borderId="7" xfId="0" applyFont="1" applyFill="1" applyBorder="1" applyAlignment="1">
      <alignment vertical="top"/>
    </xf>
    <xf numFmtId="0" fontId="3" fillId="0" borderId="3" xfId="0" applyFont="1" applyFill="1" applyBorder="1" applyAlignment="1">
      <alignment vertical="top"/>
    </xf>
    <xf numFmtId="0" fontId="6" fillId="0" borderId="8" xfId="0" applyFont="1" applyFill="1" applyBorder="1" applyAlignment="1">
      <alignment horizontal="left" wrapText="1"/>
    </xf>
    <xf numFmtId="0" fontId="8" fillId="0" borderId="8" xfId="0" applyFont="1" applyFill="1" applyBorder="1" applyAlignment="1">
      <alignment wrapText="1"/>
    </xf>
    <xf numFmtId="0" fontId="16" fillId="0" borderId="4" xfId="0" applyFont="1" applyFill="1" applyBorder="1" applyAlignment="1">
      <alignment horizontal="center" vertical="center" wrapText="1"/>
    </xf>
    <xf numFmtId="0" fontId="16" fillId="0" borderId="5" xfId="0" applyFont="1" applyFill="1" applyBorder="1" applyAlignment="1">
      <alignment horizontal="center" vertical="center" wrapText="1"/>
    </xf>
    <xf numFmtId="0" fontId="18" fillId="0" borderId="5" xfId="0" applyFont="1" applyFill="1" applyBorder="1" applyAlignment="1">
      <alignment horizontal="center" vertical="center" wrapText="1"/>
    </xf>
    <xf numFmtId="0" fontId="18" fillId="0" borderId="6" xfId="0" applyFont="1" applyFill="1" applyBorder="1" applyAlignment="1">
      <alignment horizontal="center" vertical="center" wrapText="1"/>
    </xf>
    <xf numFmtId="1" fontId="2" fillId="0" borderId="4" xfId="0" applyNumberFormat="1" applyFont="1" applyFill="1" applyBorder="1" applyAlignment="1">
      <alignment horizontal="center"/>
    </xf>
    <xf numFmtId="0" fontId="2" fillId="0" borderId="6" xfId="0" applyFont="1" applyFill="1" applyBorder="1" applyAlignment="1">
      <alignment horizontal="center"/>
    </xf>
    <xf numFmtId="165" fontId="3" fillId="0" borderId="0" xfId="0" applyNumberFormat="1" applyFont="1" applyFill="1" applyBorder="1" applyAlignment="1">
      <alignment horizontal="left" wrapText="1"/>
    </xf>
    <xf numFmtId="0" fontId="0" fillId="0" borderId="0" xfId="0" applyFill="1" applyAlignment="1"/>
    <xf numFmtId="0" fontId="6" fillId="0" borderId="8" xfId="0" applyFont="1" applyFill="1" applyBorder="1" applyAlignment="1">
      <alignment horizontal="left" vertical="top" wrapText="1"/>
    </xf>
    <xf numFmtId="0" fontId="0" fillId="0" borderId="8" xfId="0" applyBorder="1" applyAlignment="1">
      <alignment vertical="top" wrapText="1"/>
    </xf>
    <xf numFmtId="0" fontId="0" fillId="0" borderId="8" xfId="0" applyBorder="1" applyAlignment="1"/>
    <xf numFmtId="0" fontId="6" fillId="0" borderId="8" xfId="0" applyFont="1" applyBorder="1" applyAlignment="1">
      <alignment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0" fillId="0" borderId="5" xfId="0" applyBorder="1" applyAlignment="1">
      <alignment horizontal="center" vertical="top" wrapText="1"/>
    </xf>
    <xf numFmtId="0" fontId="0" fillId="0" borderId="6" xfId="0" applyBorder="1" applyAlignment="1">
      <alignment horizontal="center" vertical="top" wrapText="1"/>
    </xf>
    <xf numFmtId="0" fontId="1" fillId="0" borderId="4" xfId="0" applyFont="1" applyFill="1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wrapText="1"/>
    </xf>
    <xf numFmtId="0" fontId="6" fillId="0" borderId="4" xfId="0" applyFont="1" applyFill="1" applyBorder="1" applyAlignment="1">
      <alignment horizontal="left" vertical="top" wrapText="1"/>
    </xf>
    <xf numFmtId="0" fontId="6" fillId="0" borderId="5" xfId="0" applyFont="1" applyFill="1" applyBorder="1" applyAlignment="1">
      <alignment horizontal="left" vertical="top" wrapText="1"/>
    </xf>
    <xf numFmtId="0" fontId="6" fillId="0" borderId="12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wrapText="1"/>
    </xf>
    <xf numFmtId="0" fontId="2" fillId="0" borderId="4" xfId="0" applyFont="1" applyFill="1" applyBorder="1" applyAlignment="1">
      <alignment horizontal="left" vertical="top" wrapText="1"/>
    </xf>
    <xf numFmtId="0" fontId="2" fillId="0" borderId="0" xfId="0" applyNumberFormat="1" applyFont="1" applyFill="1" applyAlignment="1">
      <alignment vertical="top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0" fillId="0" borderId="1" xfId="0" applyNumberFormat="1" applyBorder="1" applyAlignment="1">
      <alignment wrapText="1"/>
    </xf>
    <xf numFmtId="0" fontId="2" fillId="0" borderId="1" xfId="0" applyNumberFormat="1" applyFont="1" applyFill="1" applyBorder="1" applyAlignment="1">
      <alignment horizontal="left" vertical="top" wrapText="1"/>
    </xf>
    <xf numFmtId="0" fontId="2" fillId="0" borderId="2" xfId="0" applyNumberFormat="1" applyFont="1" applyFill="1" applyBorder="1" applyAlignment="1">
      <alignment vertical="top" wrapText="1"/>
    </xf>
    <xf numFmtId="0" fontId="20" fillId="0" borderId="15" xfId="0" applyNumberFormat="1" applyFont="1" applyBorder="1" applyAlignment="1">
      <alignment vertical="top" wrapText="1"/>
    </xf>
    <xf numFmtId="0" fontId="2" fillId="0" borderId="0" xfId="0" applyNumberFormat="1" applyFont="1"/>
  </cellXfs>
  <cellStyles count="3">
    <cellStyle name="Normal" xfId="0" builtinId="0"/>
    <cellStyle name="Normal 2" xfId="2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35"/>
  <sheetViews>
    <sheetView topLeftCell="A14" workbookViewId="0">
      <selection activeCell="I36" sqref="I36"/>
    </sheetView>
  </sheetViews>
  <sheetFormatPr defaultRowHeight="15.75"/>
  <cols>
    <col min="1" max="1" width="6" style="8" customWidth="1"/>
    <col min="2" max="2" width="19.140625" style="8" customWidth="1"/>
    <col min="3" max="5" width="8.85546875" style="8" customWidth="1"/>
    <col min="6" max="9" width="9.5703125" style="8" customWidth="1"/>
    <col min="10" max="10" width="9.140625" style="8"/>
    <col min="11" max="11" width="8.28515625" style="8" customWidth="1"/>
    <col min="12" max="16384" width="9.140625" style="8"/>
  </cols>
  <sheetData>
    <row r="1" spans="1:13" ht="18.75">
      <c r="A1" s="165" t="s">
        <v>33</v>
      </c>
      <c r="B1" s="165"/>
      <c r="C1" s="165"/>
      <c r="D1" s="165"/>
      <c r="E1" s="165"/>
      <c r="F1" s="165"/>
      <c r="G1" s="165"/>
      <c r="H1" s="165"/>
      <c r="I1" s="165"/>
      <c r="J1" s="165"/>
      <c r="K1" s="165"/>
      <c r="L1" s="165"/>
      <c r="M1" s="165"/>
    </row>
    <row r="2" spans="1:13" ht="18.75">
      <c r="A2" s="9" t="s">
        <v>71</v>
      </c>
    </row>
    <row r="3" spans="1:13" s="62" customFormat="1" ht="36" customHeight="1">
      <c r="A3" s="151" t="s">
        <v>0</v>
      </c>
      <c r="B3" s="151" t="s">
        <v>1</v>
      </c>
      <c r="C3" s="151" t="s">
        <v>2</v>
      </c>
      <c r="D3" s="151"/>
      <c r="E3" s="151"/>
      <c r="F3" s="151" t="s">
        <v>3</v>
      </c>
      <c r="G3" s="151"/>
      <c r="H3" s="151"/>
      <c r="I3" s="151"/>
      <c r="J3" s="151" t="s">
        <v>8</v>
      </c>
      <c r="K3" s="151"/>
      <c r="L3" s="151"/>
      <c r="M3" s="151"/>
    </row>
    <row r="4" spans="1:13" s="57" customFormat="1" ht="31.5" customHeight="1">
      <c r="A4" s="152"/>
      <c r="B4" s="153"/>
      <c r="C4" s="154" t="s">
        <v>30</v>
      </c>
      <c r="D4" s="154" t="s">
        <v>31</v>
      </c>
      <c r="E4" s="154" t="s">
        <v>32</v>
      </c>
      <c r="F4" s="154" t="s">
        <v>4</v>
      </c>
      <c r="G4" s="154"/>
      <c r="H4" s="156" t="s">
        <v>5</v>
      </c>
      <c r="I4" s="157"/>
      <c r="J4" s="154" t="s">
        <v>4</v>
      </c>
      <c r="K4" s="154"/>
      <c r="L4" s="156" t="s">
        <v>5</v>
      </c>
      <c r="M4" s="157"/>
    </row>
    <row r="5" spans="1:13" s="57" customFormat="1">
      <c r="A5" s="153"/>
      <c r="B5" s="166"/>
      <c r="C5" s="167"/>
      <c r="D5" s="155"/>
      <c r="E5" s="155"/>
      <c r="F5" s="56" t="s">
        <v>6</v>
      </c>
      <c r="G5" s="56" t="s">
        <v>7</v>
      </c>
      <c r="H5" s="56" t="s">
        <v>6</v>
      </c>
      <c r="I5" s="56" t="s">
        <v>7</v>
      </c>
      <c r="J5" s="56" t="s">
        <v>6</v>
      </c>
      <c r="K5" s="56" t="s">
        <v>7</v>
      </c>
      <c r="L5" s="56" t="s">
        <v>6</v>
      </c>
      <c r="M5" s="56" t="s">
        <v>7</v>
      </c>
    </row>
    <row r="6" spans="1:13" s="57" customFormat="1">
      <c r="A6" s="56">
        <v>1</v>
      </c>
      <c r="B6" s="72" t="s">
        <v>72</v>
      </c>
      <c r="C6" s="75">
        <v>795</v>
      </c>
      <c r="D6" s="73">
        <v>503</v>
      </c>
      <c r="E6" s="63">
        <f>D6</f>
        <v>503</v>
      </c>
      <c r="F6" s="63">
        <v>370</v>
      </c>
      <c r="G6" s="64">
        <f>F6/D6</f>
        <v>0.73558648111332003</v>
      </c>
      <c r="H6" s="56">
        <f>F6</f>
        <v>370</v>
      </c>
      <c r="I6" s="64">
        <f>H6/D6</f>
        <v>0.73558648111332003</v>
      </c>
      <c r="J6" s="63">
        <v>370</v>
      </c>
      <c r="K6" s="64">
        <f>J6/D6</f>
        <v>0.73558648111332003</v>
      </c>
      <c r="L6" s="56">
        <f>J6</f>
        <v>370</v>
      </c>
      <c r="M6" s="65">
        <f>L6/D6</f>
        <v>0.73558648111332003</v>
      </c>
    </row>
    <row r="7" spans="1:13" s="57" customFormat="1" hidden="1">
      <c r="A7" s="56"/>
      <c r="B7" s="72"/>
      <c r="C7" s="75"/>
      <c r="D7" s="163"/>
      <c r="E7" s="163"/>
      <c r="F7" s="163"/>
      <c r="G7" s="163"/>
      <c r="H7" s="163"/>
      <c r="I7" s="163"/>
      <c r="J7" s="163"/>
      <c r="K7" s="163"/>
      <c r="L7" s="163"/>
      <c r="M7" s="164"/>
    </row>
    <row r="8" spans="1:13" s="57" customFormat="1">
      <c r="A8" s="56">
        <v>2</v>
      </c>
      <c r="B8" s="72" t="s">
        <v>73</v>
      </c>
      <c r="C8" s="75">
        <v>697</v>
      </c>
      <c r="D8" s="73">
        <v>640</v>
      </c>
      <c r="E8" s="63">
        <f>D8</f>
        <v>640</v>
      </c>
      <c r="F8" s="63">
        <v>570</v>
      </c>
      <c r="G8" s="64">
        <f t="shared" ref="G8:G19" si="0">F8/D8</f>
        <v>0.890625</v>
      </c>
      <c r="H8" s="56">
        <f>F8</f>
        <v>570</v>
      </c>
      <c r="I8" s="64">
        <f t="shared" ref="I8" si="1">+H8/E8</f>
        <v>0.890625</v>
      </c>
      <c r="J8" s="63">
        <v>540</v>
      </c>
      <c r="K8" s="64">
        <f t="shared" ref="K8:K10" si="2">+J8/E8</f>
        <v>0.84375</v>
      </c>
      <c r="L8" s="56">
        <f>J8</f>
        <v>540</v>
      </c>
      <c r="M8" s="65">
        <f t="shared" ref="M8" si="3">L8/E8</f>
        <v>0.84375</v>
      </c>
    </row>
    <row r="9" spans="1:13" s="57" customFormat="1" hidden="1">
      <c r="A9" s="56"/>
      <c r="B9" s="72"/>
      <c r="C9" s="75"/>
      <c r="D9" s="163"/>
      <c r="E9" s="163"/>
      <c r="F9" s="163"/>
      <c r="G9" s="163"/>
      <c r="H9" s="163"/>
      <c r="I9" s="163"/>
      <c r="J9" s="163"/>
      <c r="K9" s="163"/>
      <c r="L9" s="163"/>
      <c r="M9" s="164"/>
    </row>
    <row r="10" spans="1:13" s="57" customFormat="1">
      <c r="A10" s="56">
        <v>3</v>
      </c>
      <c r="B10" s="72" t="s">
        <v>74</v>
      </c>
      <c r="C10" s="75">
        <v>670</v>
      </c>
      <c r="D10" s="73">
        <v>319</v>
      </c>
      <c r="E10" s="63">
        <f>D10</f>
        <v>319</v>
      </c>
      <c r="F10" s="63">
        <v>82</v>
      </c>
      <c r="G10" s="64">
        <f t="shared" si="0"/>
        <v>0.25705329153605017</v>
      </c>
      <c r="H10" s="111" t="s">
        <v>29</v>
      </c>
      <c r="I10" s="65" t="s">
        <v>29</v>
      </c>
      <c r="J10" s="63">
        <v>0</v>
      </c>
      <c r="K10" s="64">
        <f t="shared" si="2"/>
        <v>0</v>
      </c>
      <c r="L10" s="56" t="s">
        <v>29</v>
      </c>
      <c r="M10" s="65" t="s">
        <v>29</v>
      </c>
    </row>
    <row r="11" spans="1:13" s="79" customFormat="1" ht="15.75" hidden="1" customHeight="1">
      <c r="A11" s="76"/>
      <c r="B11" s="77"/>
      <c r="C11" s="78"/>
      <c r="D11" s="163"/>
      <c r="E11" s="163"/>
      <c r="F11" s="163"/>
      <c r="G11" s="163"/>
      <c r="H11" s="163"/>
      <c r="I11" s="163"/>
      <c r="J11" s="163"/>
      <c r="K11" s="163"/>
      <c r="L11" s="163"/>
      <c r="M11" s="164"/>
    </row>
    <row r="12" spans="1:13" s="57" customFormat="1">
      <c r="A12" s="56">
        <v>4</v>
      </c>
      <c r="B12" s="72" t="s">
        <v>75</v>
      </c>
      <c r="C12" s="75">
        <v>650</v>
      </c>
      <c r="D12" s="73">
        <v>620</v>
      </c>
      <c r="E12" s="63">
        <f>D12</f>
        <v>620</v>
      </c>
      <c r="F12" s="63">
        <v>540</v>
      </c>
      <c r="G12" s="64">
        <f t="shared" si="0"/>
        <v>0.87096774193548387</v>
      </c>
      <c r="H12" s="56">
        <f>F12</f>
        <v>540</v>
      </c>
      <c r="I12" s="64">
        <f>H12/D12</f>
        <v>0.87096774193548387</v>
      </c>
      <c r="J12" s="63">
        <v>520</v>
      </c>
      <c r="K12" s="64">
        <f>J12/D12</f>
        <v>0.83870967741935487</v>
      </c>
      <c r="L12" s="56">
        <f>J12</f>
        <v>520</v>
      </c>
      <c r="M12" s="65">
        <f>L12/D12</f>
        <v>0.83870967741935487</v>
      </c>
    </row>
    <row r="13" spans="1:13" s="68" customFormat="1">
      <c r="A13" s="66">
        <v>5</v>
      </c>
      <c r="B13" s="131" t="s">
        <v>76</v>
      </c>
      <c r="C13" s="132">
        <v>571</v>
      </c>
      <c r="D13" s="74">
        <v>470</v>
      </c>
      <c r="E13" s="67">
        <v>470</v>
      </c>
      <c r="F13" s="67">
        <v>470</v>
      </c>
      <c r="G13" s="133">
        <f t="shared" si="0"/>
        <v>1</v>
      </c>
      <c r="H13" s="66">
        <f>F13</f>
        <v>470</v>
      </c>
      <c r="I13" s="133">
        <f t="shared" ref="I13:I19" si="4">H13/D13</f>
        <v>1</v>
      </c>
      <c r="J13" s="67">
        <f>F13</f>
        <v>470</v>
      </c>
      <c r="K13" s="133">
        <f t="shared" ref="K13:K19" si="5">J13/D13</f>
        <v>1</v>
      </c>
      <c r="L13" s="66">
        <f>+J13</f>
        <v>470</v>
      </c>
      <c r="M13" s="134">
        <f t="shared" ref="M13:M19" si="6">L13/D13</f>
        <v>1</v>
      </c>
    </row>
    <row r="14" spans="1:13" s="142" customFormat="1">
      <c r="A14" s="135"/>
      <c r="B14" s="136"/>
      <c r="C14" s="137"/>
      <c r="D14" s="138" t="s">
        <v>124</v>
      </c>
      <c r="E14" s="139"/>
      <c r="F14" s="139"/>
      <c r="G14" s="140"/>
      <c r="H14" s="135"/>
      <c r="I14" s="140"/>
      <c r="J14" s="139"/>
      <c r="K14" s="140"/>
      <c r="L14" s="135"/>
      <c r="M14" s="141"/>
    </row>
    <row r="15" spans="1:13" s="57" customFormat="1">
      <c r="A15" s="56">
        <v>6</v>
      </c>
      <c r="B15" s="72" t="s">
        <v>77</v>
      </c>
      <c r="C15" s="75">
        <v>451</v>
      </c>
      <c r="D15" s="73">
        <v>379</v>
      </c>
      <c r="E15" s="112">
        <f>D15</f>
        <v>379</v>
      </c>
      <c r="F15" s="112">
        <v>379</v>
      </c>
      <c r="G15" s="64">
        <f t="shared" ref="G15" si="7">F15/D15</f>
        <v>1</v>
      </c>
      <c r="H15" s="111">
        <f>F15</f>
        <v>379</v>
      </c>
      <c r="I15" s="64">
        <f t="shared" ref="I15" si="8">H15/D15</f>
        <v>1</v>
      </c>
      <c r="J15" s="112">
        <f>F15</f>
        <v>379</v>
      </c>
      <c r="K15" s="64">
        <f t="shared" ref="K15" si="9">J15/D15</f>
        <v>1</v>
      </c>
      <c r="L15" s="111">
        <f>+J15</f>
        <v>379</v>
      </c>
      <c r="M15" s="65">
        <f t="shared" ref="M15" si="10">L15/D15</f>
        <v>1</v>
      </c>
    </row>
    <row r="16" spans="1:13" s="57" customFormat="1">
      <c r="A16" s="56">
        <v>7</v>
      </c>
      <c r="B16" s="72" t="s">
        <v>78</v>
      </c>
      <c r="C16" s="75">
        <v>330</v>
      </c>
      <c r="D16" s="73">
        <v>338</v>
      </c>
      <c r="E16" s="63">
        <f>D16</f>
        <v>338</v>
      </c>
      <c r="F16" s="63">
        <v>146</v>
      </c>
      <c r="G16" s="64">
        <f t="shared" si="0"/>
        <v>0.43195266272189348</v>
      </c>
      <c r="H16" s="56" t="s">
        <v>29</v>
      </c>
      <c r="I16" s="65" t="s">
        <v>29</v>
      </c>
      <c r="J16" s="63">
        <v>132</v>
      </c>
      <c r="K16" s="64">
        <f t="shared" si="5"/>
        <v>0.39053254437869822</v>
      </c>
      <c r="L16" s="56" t="s">
        <v>29</v>
      </c>
      <c r="M16" s="65" t="s">
        <v>29</v>
      </c>
    </row>
    <row r="17" spans="1:13" s="57" customFormat="1">
      <c r="A17" s="56">
        <v>8</v>
      </c>
      <c r="B17" s="72" t="s">
        <v>79</v>
      </c>
      <c r="C17" s="75">
        <v>287</v>
      </c>
      <c r="D17" s="73">
        <v>326</v>
      </c>
      <c r="E17" s="63">
        <f>D17</f>
        <v>326</v>
      </c>
      <c r="F17" s="63">
        <v>221</v>
      </c>
      <c r="G17" s="64">
        <f t="shared" si="0"/>
        <v>0.67791411042944782</v>
      </c>
      <c r="H17" s="56" t="s">
        <v>29</v>
      </c>
      <c r="I17" s="65" t="s">
        <v>29</v>
      </c>
      <c r="J17" s="63">
        <v>143</v>
      </c>
      <c r="K17" s="64">
        <f t="shared" si="5"/>
        <v>0.43865030674846628</v>
      </c>
      <c r="L17" s="56" t="s">
        <v>29</v>
      </c>
      <c r="M17" s="65" t="s">
        <v>29</v>
      </c>
    </row>
    <row r="18" spans="1:13" s="68" customFormat="1">
      <c r="A18" s="66">
        <v>9</v>
      </c>
      <c r="B18" s="72" t="s">
        <v>80</v>
      </c>
      <c r="C18" s="75">
        <v>209</v>
      </c>
      <c r="D18" s="74">
        <v>170</v>
      </c>
      <c r="E18" s="67">
        <f>D18</f>
        <v>170</v>
      </c>
      <c r="F18" s="67">
        <v>150</v>
      </c>
      <c r="G18" s="64">
        <f t="shared" si="0"/>
        <v>0.88235294117647056</v>
      </c>
      <c r="H18" s="66">
        <f>F18</f>
        <v>150</v>
      </c>
      <c r="I18" s="64">
        <f t="shared" si="4"/>
        <v>0.88235294117647056</v>
      </c>
      <c r="J18" s="67">
        <f>F18</f>
        <v>150</v>
      </c>
      <c r="K18" s="64">
        <f t="shared" si="5"/>
        <v>0.88235294117647056</v>
      </c>
      <c r="L18" s="66">
        <f>H18</f>
        <v>150</v>
      </c>
      <c r="M18" s="65">
        <f t="shared" si="6"/>
        <v>0.88235294117647056</v>
      </c>
    </row>
    <row r="19" spans="1:13" s="57" customFormat="1">
      <c r="A19" s="56">
        <v>10</v>
      </c>
      <c r="B19" s="72" t="s">
        <v>81</v>
      </c>
      <c r="C19" s="75">
        <v>202</v>
      </c>
      <c r="D19" s="73">
        <v>170</v>
      </c>
      <c r="E19" s="63">
        <f>D19</f>
        <v>170</v>
      </c>
      <c r="F19" s="63">
        <v>170</v>
      </c>
      <c r="G19" s="64">
        <f t="shared" si="0"/>
        <v>1</v>
      </c>
      <c r="H19" s="56">
        <f>F19</f>
        <v>170</v>
      </c>
      <c r="I19" s="64">
        <f t="shared" si="4"/>
        <v>1</v>
      </c>
      <c r="J19" s="63">
        <v>150</v>
      </c>
      <c r="K19" s="64">
        <f t="shared" si="5"/>
        <v>0.88235294117647056</v>
      </c>
      <c r="L19" s="56">
        <f>J19</f>
        <v>150</v>
      </c>
      <c r="M19" s="65">
        <f t="shared" si="6"/>
        <v>0.88235294117647056</v>
      </c>
    </row>
    <row r="20" spans="1:13" s="57" customFormat="1" hidden="1">
      <c r="A20" s="109"/>
      <c r="B20" s="72"/>
      <c r="C20" s="75"/>
      <c r="D20" s="73"/>
      <c r="E20" s="108"/>
      <c r="F20" s="108"/>
      <c r="G20" s="64"/>
      <c r="H20" s="109"/>
      <c r="I20" s="64"/>
      <c r="J20" s="108"/>
      <c r="K20" s="64"/>
      <c r="L20" s="109"/>
      <c r="M20" s="65"/>
    </row>
    <row r="21" spans="1:13" s="57" customFormat="1" ht="9" customHeight="1"/>
    <row r="22" spans="1:13" s="57" customFormat="1" ht="35.25" customHeight="1">
      <c r="A22" s="151" t="s">
        <v>0</v>
      </c>
      <c r="B22" s="151" t="s">
        <v>1</v>
      </c>
      <c r="C22" s="154" t="s">
        <v>37</v>
      </c>
      <c r="D22" s="154"/>
      <c r="E22" s="154"/>
      <c r="F22" s="155"/>
      <c r="G22" s="156" t="s">
        <v>39</v>
      </c>
      <c r="H22" s="160"/>
      <c r="I22" s="157"/>
    </row>
    <row r="23" spans="1:13" s="57" customFormat="1">
      <c r="A23" s="152"/>
      <c r="B23" s="153"/>
      <c r="C23" s="156" t="s">
        <v>10</v>
      </c>
      <c r="D23" s="158"/>
      <c r="E23" s="156" t="s">
        <v>11</v>
      </c>
      <c r="F23" s="159"/>
      <c r="G23" s="161" t="s">
        <v>45</v>
      </c>
      <c r="H23" s="161" t="s">
        <v>40</v>
      </c>
      <c r="I23" s="161" t="s">
        <v>46</v>
      </c>
    </row>
    <row r="24" spans="1:13" s="57" customFormat="1" ht="47.25">
      <c r="A24" s="153"/>
      <c r="B24" s="153"/>
      <c r="C24" s="56" t="s">
        <v>38</v>
      </c>
      <c r="D24" s="56" t="s">
        <v>48</v>
      </c>
      <c r="E24" s="56" t="s">
        <v>38</v>
      </c>
      <c r="F24" s="56" t="s">
        <v>48</v>
      </c>
      <c r="G24" s="162"/>
      <c r="H24" s="162"/>
      <c r="I24" s="162"/>
    </row>
    <row r="25" spans="1:13" s="57" customFormat="1">
      <c r="A25" s="56">
        <v>1</v>
      </c>
      <c r="B25" s="63" t="str">
        <f>+B6</f>
        <v>Ezere</v>
      </c>
      <c r="C25" s="56">
        <v>6</v>
      </c>
      <c r="D25" s="56">
        <v>16</v>
      </c>
      <c r="E25" s="56">
        <v>6</v>
      </c>
      <c r="F25" s="56">
        <v>16</v>
      </c>
      <c r="G25" s="69">
        <v>0.99</v>
      </c>
      <c r="H25" s="69">
        <v>1</v>
      </c>
      <c r="I25" s="69">
        <v>1</v>
      </c>
      <c r="J25" s="70"/>
    </row>
    <row r="26" spans="1:13" s="57" customFormat="1">
      <c r="A26" s="56">
        <v>2</v>
      </c>
      <c r="B26" s="63" t="str">
        <f>+B8</f>
        <v>Zirņi</v>
      </c>
      <c r="C26" s="56">
        <v>3</v>
      </c>
      <c r="D26" s="56">
        <v>9</v>
      </c>
      <c r="E26" s="56">
        <v>3</v>
      </c>
      <c r="F26" s="56">
        <v>9</v>
      </c>
      <c r="G26" s="69">
        <v>0.76</v>
      </c>
      <c r="H26" s="69">
        <v>1</v>
      </c>
      <c r="I26" s="69">
        <v>1</v>
      </c>
      <c r="J26" s="70"/>
    </row>
    <row r="27" spans="1:13" s="57" customFormat="1">
      <c r="A27" s="56">
        <v>3</v>
      </c>
      <c r="B27" s="63" t="str">
        <f>+B10</f>
        <v>Ošenieki</v>
      </c>
      <c r="C27" s="56" t="s">
        <v>105</v>
      </c>
      <c r="D27" s="56" t="s">
        <v>105</v>
      </c>
      <c r="E27" s="111" t="s">
        <v>105</v>
      </c>
      <c r="F27" s="111" t="s">
        <v>105</v>
      </c>
      <c r="G27" s="69">
        <v>0</v>
      </c>
      <c r="H27" s="111" t="s">
        <v>105</v>
      </c>
      <c r="I27" s="111" t="s">
        <v>105</v>
      </c>
      <c r="J27" s="70"/>
    </row>
    <row r="28" spans="1:13" s="57" customFormat="1">
      <c r="A28" s="56">
        <v>4</v>
      </c>
      <c r="B28" s="63" t="str">
        <f>+B12</f>
        <v>Būtnāri</v>
      </c>
      <c r="C28" s="56">
        <v>1</v>
      </c>
      <c r="D28" s="56">
        <v>2</v>
      </c>
      <c r="E28" s="56">
        <v>1</v>
      </c>
      <c r="F28" s="56">
        <v>4</v>
      </c>
      <c r="G28" s="69">
        <v>0.82</v>
      </c>
      <c r="H28" s="69">
        <v>1</v>
      </c>
      <c r="I28" s="69">
        <v>1</v>
      </c>
      <c r="J28" s="70"/>
    </row>
    <row r="29" spans="1:13" s="57" customFormat="1">
      <c r="A29" s="56">
        <v>5</v>
      </c>
      <c r="B29" s="63" t="str">
        <f>+B13</f>
        <v>Lutriņi</v>
      </c>
      <c r="C29" s="56">
        <v>4</v>
      </c>
      <c r="D29" s="111">
        <v>2</v>
      </c>
      <c r="E29" s="111">
        <v>4</v>
      </c>
      <c r="F29" s="111">
        <v>2</v>
      </c>
      <c r="G29" s="111" t="s">
        <v>29</v>
      </c>
      <c r="H29" s="111" t="s">
        <v>29</v>
      </c>
      <c r="I29" s="111" t="s">
        <v>29</v>
      </c>
      <c r="J29" s="70"/>
    </row>
    <row r="30" spans="1:13" s="57" customFormat="1">
      <c r="A30" s="56">
        <v>6</v>
      </c>
      <c r="B30" s="63" t="str">
        <f t="shared" ref="B30:B34" si="11">+B15</f>
        <v>Namiķi</v>
      </c>
      <c r="C30" s="111">
        <v>1</v>
      </c>
      <c r="D30" s="111">
        <v>4</v>
      </c>
      <c r="E30" s="111">
        <v>1</v>
      </c>
      <c r="F30" s="111">
        <v>4</v>
      </c>
      <c r="G30" s="69">
        <v>0.7</v>
      </c>
      <c r="H30" s="69">
        <v>0.3</v>
      </c>
      <c r="I30" s="69">
        <v>0.3</v>
      </c>
    </row>
    <row r="31" spans="1:13" s="57" customFormat="1">
      <c r="A31" s="56">
        <v>7</v>
      </c>
      <c r="B31" s="63" t="str">
        <f t="shared" si="11"/>
        <v>Mežvidi</v>
      </c>
      <c r="C31" s="56">
        <v>2</v>
      </c>
      <c r="D31" s="56">
        <v>2</v>
      </c>
      <c r="E31" s="56">
        <v>2</v>
      </c>
      <c r="F31" s="56">
        <v>2</v>
      </c>
      <c r="G31" s="71">
        <v>0</v>
      </c>
      <c r="H31" s="71">
        <v>0</v>
      </c>
      <c r="I31" s="71">
        <v>0</v>
      </c>
    </row>
    <row r="32" spans="1:13" s="57" customFormat="1">
      <c r="A32" s="56">
        <v>8</v>
      </c>
      <c r="B32" s="63" t="str">
        <f t="shared" si="11"/>
        <v>Vadakste</v>
      </c>
      <c r="C32" s="56">
        <v>3</v>
      </c>
      <c r="D32" s="56">
        <v>0</v>
      </c>
      <c r="E32" s="56">
        <v>3</v>
      </c>
      <c r="F32" s="56">
        <v>0</v>
      </c>
      <c r="G32" s="71">
        <v>0</v>
      </c>
      <c r="H32" s="69">
        <v>0</v>
      </c>
      <c r="I32" s="69">
        <v>0</v>
      </c>
    </row>
    <row r="33" spans="1:9" s="57" customFormat="1">
      <c r="A33" s="56">
        <v>9</v>
      </c>
      <c r="B33" s="63" t="str">
        <f t="shared" si="11"/>
        <v>Jaunauce</v>
      </c>
      <c r="C33" s="56">
        <v>2</v>
      </c>
      <c r="D33" s="56">
        <v>1</v>
      </c>
      <c r="E33" s="56">
        <v>2</v>
      </c>
      <c r="F33" s="56">
        <v>1</v>
      </c>
      <c r="G33" s="71">
        <v>0.4</v>
      </c>
      <c r="H33" s="69">
        <v>1</v>
      </c>
      <c r="I33" s="69">
        <v>1</v>
      </c>
    </row>
    <row r="34" spans="1:9" s="57" customFormat="1">
      <c r="A34" s="56">
        <v>10</v>
      </c>
      <c r="B34" s="63" t="str">
        <f t="shared" si="11"/>
        <v>Kareļi</v>
      </c>
      <c r="C34" s="56">
        <v>0</v>
      </c>
      <c r="D34" s="56">
        <v>2</v>
      </c>
      <c r="E34" s="56">
        <v>0</v>
      </c>
      <c r="F34" s="56">
        <v>2</v>
      </c>
      <c r="G34" s="69">
        <v>0</v>
      </c>
      <c r="H34" s="69" t="s">
        <v>105</v>
      </c>
      <c r="I34" s="71">
        <v>0.5</v>
      </c>
    </row>
    <row r="35" spans="1:9" s="57" customFormat="1" hidden="1">
      <c r="A35" s="109"/>
      <c r="B35" s="108"/>
      <c r="C35" s="109"/>
      <c r="D35" s="109"/>
      <c r="E35" s="109"/>
      <c r="F35" s="109"/>
      <c r="G35" s="69"/>
      <c r="H35" s="69"/>
      <c r="I35" s="71"/>
    </row>
  </sheetData>
  <mergeCells count="25">
    <mergeCell ref="D11:M11"/>
    <mergeCell ref="A1:M1"/>
    <mergeCell ref="C3:E3"/>
    <mergeCell ref="F3:I3"/>
    <mergeCell ref="F4:G4"/>
    <mergeCell ref="H4:I4"/>
    <mergeCell ref="A3:A5"/>
    <mergeCell ref="B3:B5"/>
    <mergeCell ref="C4:C5"/>
    <mergeCell ref="A22:A24"/>
    <mergeCell ref="B22:B24"/>
    <mergeCell ref="E4:E5"/>
    <mergeCell ref="J3:M3"/>
    <mergeCell ref="J4:K4"/>
    <mergeCell ref="L4:M4"/>
    <mergeCell ref="D4:D5"/>
    <mergeCell ref="C22:F22"/>
    <mergeCell ref="C23:D23"/>
    <mergeCell ref="E23:F23"/>
    <mergeCell ref="G22:I22"/>
    <mergeCell ref="G23:G24"/>
    <mergeCell ref="H23:H24"/>
    <mergeCell ref="I23:I24"/>
    <mergeCell ref="D7:M7"/>
    <mergeCell ref="D9:M9"/>
  </mergeCells>
  <printOptions horizontalCentered="1"/>
  <pageMargins left="0.51181102362204722" right="0.51181102362204722" top="1.1417322834645669" bottom="0.74803149606299213" header="0.31496062992125984" footer="0.31496062992125984"/>
  <pageSetup paperSize="9" orientation="landscape" r:id="rId1"/>
  <rowBreaks count="1" manualBreakCount="1">
    <brk id="20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J17"/>
  <sheetViews>
    <sheetView topLeftCell="A9" workbookViewId="0">
      <selection activeCell="D16" sqref="D16:E16"/>
    </sheetView>
  </sheetViews>
  <sheetFormatPr defaultRowHeight="15.75"/>
  <cols>
    <col min="1" max="1" width="6" style="11" customWidth="1"/>
    <col min="2" max="2" width="12.140625" style="8" customWidth="1"/>
    <col min="3" max="3" width="12.5703125" style="8" customWidth="1"/>
    <col min="4" max="4" width="13.5703125" style="8" customWidth="1"/>
    <col min="5" max="5" width="5.5703125" style="8" customWidth="1"/>
    <col min="6" max="6" width="18.28515625" style="8" customWidth="1"/>
    <col min="7" max="7" width="23.5703125" style="8" customWidth="1"/>
    <col min="8" max="8" width="20.85546875" style="8" customWidth="1"/>
    <col min="9" max="9" width="8.28515625" style="8" customWidth="1"/>
    <col min="10" max="10" width="12.140625" style="8" customWidth="1"/>
    <col min="11" max="11" width="8.28515625" style="8" customWidth="1"/>
    <col min="12" max="16384" width="9.140625" style="8"/>
  </cols>
  <sheetData>
    <row r="1" spans="1:10" ht="18.75">
      <c r="A1" s="10" t="s">
        <v>34</v>
      </c>
    </row>
    <row r="2" spans="1:10" ht="18.75">
      <c r="A2" s="10" t="str">
        <f>+Nodrosinajums!A2</f>
        <v>Saldus novads</v>
      </c>
    </row>
    <row r="3" spans="1:10" s="47" customFormat="1" ht="6.75" customHeight="1">
      <c r="A3" s="80"/>
      <c r="B3" s="46"/>
      <c r="C3" s="45"/>
      <c r="D3" s="46"/>
      <c r="E3" s="46"/>
      <c r="F3" s="46"/>
      <c r="G3" s="46"/>
      <c r="H3" s="46"/>
      <c r="I3" s="46"/>
      <c r="J3" s="81"/>
    </row>
    <row r="4" spans="1:10" s="106" customFormat="1" ht="39.75" customHeight="1">
      <c r="A4" s="178" t="s">
        <v>0</v>
      </c>
      <c r="B4" s="178" t="s">
        <v>1</v>
      </c>
      <c r="C4" s="178"/>
      <c r="D4" s="184" t="s">
        <v>9</v>
      </c>
      <c r="E4" s="185"/>
      <c r="F4" s="181" t="s">
        <v>12</v>
      </c>
      <c r="G4" s="182"/>
      <c r="H4" s="182"/>
      <c r="I4" s="182"/>
      <c r="J4" s="183"/>
    </row>
    <row r="5" spans="1:10" s="107" customFormat="1" ht="20.25" customHeight="1">
      <c r="A5" s="179"/>
      <c r="B5" s="180"/>
      <c r="C5" s="190"/>
      <c r="D5" s="186"/>
      <c r="E5" s="187"/>
      <c r="F5" s="116" t="s">
        <v>13</v>
      </c>
      <c r="G5" s="116" t="s">
        <v>35</v>
      </c>
      <c r="H5" s="116" t="s">
        <v>14</v>
      </c>
      <c r="I5" s="188" t="s">
        <v>15</v>
      </c>
      <c r="J5" s="189"/>
    </row>
    <row r="6" spans="1:10" s="122" customFormat="1" ht="31.5" customHeight="1">
      <c r="A6" s="119">
        <v>1</v>
      </c>
      <c r="B6" s="121" t="str">
        <f>+Nodrosinajums!B6</f>
        <v>Ezere</v>
      </c>
      <c r="C6" s="121" t="str">
        <f>+C7</f>
        <v>U,K</v>
      </c>
      <c r="D6" s="168" t="s">
        <v>82</v>
      </c>
      <c r="E6" s="170"/>
      <c r="F6" s="121" t="s">
        <v>68</v>
      </c>
      <c r="G6" s="121" t="s">
        <v>69</v>
      </c>
      <c r="H6" s="121" t="s">
        <v>141</v>
      </c>
      <c r="I6" s="168" t="str">
        <f t="shared" ref="I6:I12" si="0">D6</f>
        <v>Ezreres pagasta pārvalde</v>
      </c>
      <c r="J6" s="169"/>
    </row>
    <row r="7" spans="1:10" s="122" customFormat="1" ht="37.5" customHeight="1">
      <c r="A7" s="119">
        <v>2</v>
      </c>
      <c r="B7" s="121" t="str">
        <f>+Nodrosinajums!B8</f>
        <v>Zirņi</v>
      </c>
      <c r="C7" s="148" t="s">
        <v>47</v>
      </c>
      <c r="D7" s="168" t="s">
        <v>93</v>
      </c>
      <c r="E7" s="170"/>
      <c r="F7" s="121" t="s">
        <v>68</v>
      </c>
      <c r="G7" s="121" t="s">
        <v>69</v>
      </c>
      <c r="H7" s="121" t="s">
        <v>141</v>
      </c>
      <c r="I7" s="168" t="str">
        <f t="shared" si="0"/>
        <v>Zirņu pagasta pārvalde</v>
      </c>
      <c r="J7" s="169"/>
    </row>
    <row r="8" spans="1:10" s="122" customFormat="1" ht="52.5" customHeight="1">
      <c r="A8" s="119">
        <v>3</v>
      </c>
      <c r="B8" s="121" t="str">
        <f>+Nodrosinajums!B10</f>
        <v>Ošenieki</v>
      </c>
      <c r="C8" s="148" t="str">
        <f>+C9</f>
        <v>U</v>
      </c>
      <c r="D8" s="168" t="s">
        <v>104</v>
      </c>
      <c r="E8" s="170"/>
      <c r="F8" s="121" t="s">
        <v>68</v>
      </c>
      <c r="G8" s="121" t="s">
        <v>69</v>
      </c>
      <c r="H8" s="121" t="s">
        <v>141</v>
      </c>
      <c r="I8" s="168" t="str">
        <f t="shared" si="0"/>
        <v>Apvienotā Jaunlutriņu un Šķēdes pagastu pārvalde</v>
      </c>
      <c r="J8" s="169"/>
    </row>
    <row r="9" spans="1:10" s="122" customFormat="1" ht="33.75" customHeight="1">
      <c r="A9" s="119">
        <v>4</v>
      </c>
      <c r="B9" s="121" t="str">
        <f>+Nodrosinajums!B12</f>
        <v>Būtnāri</v>
      </c>
      <c r="C9" s="148" t="str">
        <f>+C10</f>
        <v>U</v>
      </c>
      <c r="D9" s="168" t="s">
        <v>93</v>
      </c>
      <c r="E9" s="170"/>
      <c r="F9" s="121" t="s">
        <v>68</v>
      </c>
      <c r="G9" s="121" t="s">
        <v>69</v>
      </c>
      <c r="H9" s="121" t="str">
        <f>H8</f>
        <v>Saldus novada pašvaldībai</v>
      </c>
      <c r="I9" s="168" t="str">
        <f t="shared" si="0"/>
        <v>Zirņu pagasta pārvalde</v>
      </c>
      <c r="J9" s="169"/>
    </row>
    <row r="10" spans="1:10" s="122" customFormat="1" ht="31.5" customHeight="1">
      <c r="A10" s="119">
        <v>5</v>
      </c>
      <c r="B10" s="121" t="str">
        <f>+Nodrosinajums!B13</f>
        <v>Lutriņi</v>
      </c>
      <c r="C10" s="121" t="str">
        <f>C11</f>
        <v>U</v>
      </c>
      <c r="D10" s="168" t="s">
        <v>125</v>
      </c>
      <c r="E10" s="170"/>
      <c r="F10" s="121" t="s">
        <v>126</v>
      </c>
      <c r="G10" s="119" t="s">
        <v>29</v>
      </c>
      <c r="H10" s="121" t="str">
        <f t="shared" ref="H10" si="1">+D10</f>
        <v>SIA "Lutriņi"</v>
      </c>
      <c r="I10" s="168" t="str">
        <f t="shared" si="0"/>
        <v>SIA "Lutriņi"</v>
      </c>
      <c r="J10" s="169"/>
    </row>
    <row r="11" spans="1:10" s="122" customFormat="1" ht="36.75" customHeight="1">
      <c r="A11" s="119">
        <v>6</v>
      </c>
      <c r="B11" s="121" t="str">
        <f>+Nodrosinajums!B15</f>
        <v>Namiķi</v>
      </c>
      <c r="C11" s="121" t="str">
        <f>C12</f>
        <v>U</v>
      </c>
      <c r="D11" s="168" t="s">
        <v>123</v>
      </c>
      <c r="E11" s="170"/>
      <c r="F11" s="121" t="s">
        <v>68</v>
      </c>
      <c r="G11" s="121" t="s">
        <v>69</v>
      </c>
      <c r="H11" s="121" t="str">
        <f>H8</f>
        <v>Saldus novada pašvaldībai</v>
      </c>
      <c r="I11" s="168" t="str">
        <f t="shared" si="0"/>
        <v>Lutriņu pagasta pārvalde</v>
      </c>
      <c r="J11" s="169"/>
    </row>
    <row r="12" spans="1:10" s="122" customFormat="1" ht="49.5" customHeight="1">
      <c r="A12" s="119">
        <v>7</v>
      </c>
      <c r="B12" s="121" t="str">
        <f>+Nodrosinajums!B16</f>
        <v>Mežvidi</v>
      </c>
      <c r="C12" s="121" t="s">
        <v>138</v>
      </c>
      <c r="D12" s="168" t="s">
        <v>139</v>
      </c>
      <c r="E12" s="170"/>
      <c r="F12" s="121" t="s">
        <v>142</v>
      </c>
      <c r="G12" s="121" t="s">
        <v>143</v>
      </c>
      <c r="H12" s="121" t="str">
        <f>D12</f>
        <v>SIA "Saldus komunālserviss"</v>
      </c>
      <c r="I12" s="168" t="str">
        <f t="shared" si="0"/>
        <v>SIA "Saldus komunālserviss"</v>
      </c>
      <c r="J12" s="169"/>
    </row>
    <row r="13" spans="1:10" s="122" customFormat="1" ht="53.25" customHeight="1">
      <c r="A13" s="149"/>
      <c r="B13" s="150"/>
      <c r="C13" s="150" t="s">
        <v>144</v>
      </c>
      <c r="D13" s="176" t="str">
        <f>D12</f>
        <v>SIA "Saldus komunālserviss"</v>
      </c>
      <c r="E13" s="177"/>
      <c r="F13" s="150" t="str">
        <f>F12</f>
        <v>Pašvaldības kapitālsabiedrība</v>
      </c>
      <c r="G13" s="150" t="str">
        <f>G12</f>
        <v>Ir Regulatora licence, apstiprināti tarifi un līgums ar pašvaldību.</v>
      </c>
      <c r="H13" s="150" t="str">
        <f>H12</f>
        <v>SIA "Saldus komunālserviss"</v>
      </c>
      <c r="I13" s="176" t="str">
        <f>I12</f>
        <v>SIA "Saldus komunālserviss"</v>
      </c>
      <c r="J13" s="177"/>
    </row>
    <row r="14" spans="1:10" s="122" customFormat="1" ht="36.75" customHeight="1">
      <c r="A14" s="149"/>
      <c r="B14" s="150"/>
      <c r="C14" s="150" t="s">
        <v>145</v>
      </c>
      <c r="D14" s="174" t="s">
        <v>140</v>
      </c>
      <c r="E14" s="175"/>
      <c r="F14" s="150" t="str">
        <f>F9</f>
        <v>Pagasta pārvalde</v>
      </c>
      <c r="G14" s="149" t="s">
        <v>29</v>
      </c>
      <c r="H14" s="150" t="str">
        <f>H11</f>
        <v>Saldus novada pašvaldībai</v>
      </c>
      <c r="I14" s="174" t="str">
        <f>D14</f>
        <v>Novadnieku pagasta pārvalde</v>
      </c>
      <c r="J14" s="175"/>
    </row>
    <row r="15" spans="1:10" s="122" customFormat="1" ht="31.5" customHeight="1">
      <c r="A15" s="119">
        <v>8</v>
      </c>
      <c r="B15" s="121" t="str">
        <f>+Nodrosinajums!B17</f>
        <v>Vadakste</v>
      </c>
      <c r="C15" s="121" t="s">
        <v>47</v>
      </c>
      <c r="D15" s="168" t="s">
        <v>160</v>
      </c>
      <c r="E15" s="170"/>
      <c r="F15" s="121" t="str">
        <f>+F11</f>
        <v>Pagasta pārvalde</v>
      </c>
      <c r="G15" s="119" t="s">
        <v>29</v>
      </c>
      <c r="H15" s="121" t="str">
        <f>H11</f>
        <v>Saldus novada pašvaldībai</v>
      </c>
      <c r="I15" s="168" t="str">
        <f>D15</f>
        <v>Vadakstes pagasta pārvalde</v>
      </c>
      <c r="J15" s="169"/>
    </row>
    <row r="16" spans="1:10" s="122" customFormat="1" ht="51" customHeight="1">
      <c r="A16" s="119">
        <v>9</v>
      </c>
      <c r="B16" s="121" t="str">
        <f>+Nodrosinajums!B18</f>
        <v>Jaunauce</v>
      </c>
      <c r="C16" s="121" t="s">
        <v>47</v>
      </c>
      <c r="D16" s="168" t="s">
        <v>170</v>
      </c>
      <c r="E16" s="170"/>
      <c r="F16" s="121" t="str">
        <f>F15</f>
        <v>Pagasta pārvalde</v>
      </c>
      <c r="G16" s="119" t="s">
        <v>29</v>
      </c>
      <c r="H16" s="121" t="str">
        <f>H15</f>
        <v>Saldus novada pašvaldībai</v>
      </c>
      <c r="I16" s="168" t="str">
        <f>D16</f>
        <v>Apvienotā Jaunauces un Rubas pagastu pārvalde.</v>
      </c>
      <c r="J16" s="169"/>
    </row>
    <row r="17" spans="1:10" s="122" customFormat="1" ht="41.25" customHeight="1">
      <c r="A17" s="116">
        <v>10</v>
      </c>
      <c r="B17" s="115" t="str">
        <f>+Nodrosinajums!B19</f>
        <v>Kareļi</v>
      </c>
      <c r="C17" s="115" t="s">
        <v>47</v>
      </c>
      <c r="D17" s="171" t="s">
        <v>179</v>
      </c>
      <c r="E17" s="172"/>
      <c r="F17" s="115" t="str">
        <f>F16</f>
        <v>Pagasta pārvalde</v>
      </c>
      <c r="G17" s="116" t="s">
        <v>29</v>
      </c>
      <c r="H17" s="115" t="str">
        <f>H14</f>
        <v>Saldus novada pašvaldībai</v>
      </c>
      <c r="I17" s="171" t="str">
        <f>D17</f>
        <v>Zaņas pagasta pārvalde</v>
      </c>
      <c r="J17" s="173"/>
    </row>
  </sheetData>
  <mergeCells count="30">
    <mergeCell ref="A4:A5"/>
    <mergeCell ref="B4:B5"/>
    <mergeCell ref="F4:J4"/>
    <mergeCell ref="D4:E5"/>
    <mergeCell ref="D6:E6"/>
    <mergeCell ref="I5:J5"/>
    <mergeCell ref="I6:J6"/>
    <mergeCell ref="C4:C5"/>
    <mergeCell ref="D17:E17"/>
    <mergeCell ref="I11:J11"/>
    <mergeCell ref="I12:J12"/>
    <mergeCell ref="I15:J15"/>
    <mergeCell ref="I16:J16"/>
    <mergeCell ref="I17:J17"/>
    <mergeCell ref="D12:E12"/>
    <mergeCell ref="D11:E11"/>
    <mergeCell ref="I14:J14"/>
    <mergeCell ref="D14:E14"/>
    <mergeCell ref="D13:E13"/>
    <mergeCell ref="I13:J13"/>
    <mergeCell ref="I9:J9"/>
    <mergeCell ref="I8:J8"/>
    <mergeCell ref="I7:J7"/>
    <mergeCell ref="D16:E16"/>
    <mergeCell ref="D15:E15"/>
    <mergeCell ref="I10:J10"/>
    <mergeCell ref="D7:E7"/>
    <mergeCell ref="D8:E8"/>
    <mergeCell ref="D9:E9"/>
    <mergeCell ref="D10:E10"/>
  </mergeCells>
  <printOptions horizontalCentered="1"/>
  <pageMargins left="0.51181102362204722" right="0.51181102362204722" top="1.1417322834645669" bottom="0.74803149606299213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N187"/>
  <sheetViews>
    <sheetView topLeftCell="B167" workbookViewId="0">
      <selection activeCell="B187" sqref="A187:XFD187"/>
    </sheetView>
  </sheetViews>
  <sheetFormatPr defaultRowHeight="15"/>
  <cols>
    <col min="1" max="1" width="14.140625" style="3" hidden="1" customWidth="1"/>
    <col min="2" max="2" width="9.140625" style="2"/>
    <col min="3" max="3" width="10.140625" style="3" hidden="1" customWidth="1"/>
    <col min="4" max="7" width="10.85546875" style="3" customWidth="1"/>
    <col min="8" max="12" width="13.140625" style="3" customWidth="1"/>
    <col min="13" max="13" width="6.85546875" style="3" customWidth="1"/>
    <col min="14" max="14" width="9.140625" style="3" customWidth="1"/>
    <col min="15" max="15" width="9.140625" style="3"/>
    <col min="16" max="16" width="9.5703125" style="3" bestFit="1" customWidth="1"/>
    <col min="17" max="16384" width="9.140625" style="3"/>
  </cols>
  <sheetData>
    <row r="1" spans="1:13" s="1" customFormat="1" ht="18.75">
      <c r="A1" s="1" t="s">
        <v>36</v>
      </c>
      <c r="B1" s="39" t="str">
        <f>+A1</f>
        <v>Ūdensapgādes un kanalizācijas pakalpojumu daudzums</v>
      </c>
    </row>
    <row r="2" spans="1:13" s="1" customFormat="1" ht="24" customHeight="1">
      <c r="A2" s="1" t="str">
        <f>+Nodrosinajums!A2</f>
        <v>Saldus novads</v>
      </c>
      <c r="B2" s="39" t="str">
        <f>+A2</f>
        <v>Saldus novads</v>
      </c>
    </row>
    <row r="3" spans="1:13" s="1" customFormat="1" ht="28.5" customHeight="1">
      <c r="A3" s="1" t="s">
        <v>50</v>
      </c>
      <c r="B3" s="39" t="str">
        <f>Nodrosinajums!B6</f>
        <v>Ezere</v>
      </c>
    </row>
    <row r="4" spans="1:13" s="7" customFormat="1" ht="15.75">
      <c r="A4" s="197" t="s">
        <v>1</v>
      </c>
      <c r="B4" s="197" t="s">
        <v>16</v>
      </c>
      <c r="C4" s="197"/>
      <c r="D4" s="198" t="s">
        <v>10</v>
      </c>
      <c r="E4" s="199"/>
      <c r="F4" s="199"/>
      <c r="G4" s="199"/>
      <c r="H4" s="200"/>
      <c r="I4" s="200"/>
      <c r="J4" s="200"/>
      <c r="K4" s="200"/>
      <c r="L4" s="200"/>
      <c r="M4" s="201"/>
    </row>
    <row r="5" spans="1:13" s="7" customFormat="1" ht="33" customHeight="1">
      <c r="A5" s="197"/>
      <c r="B5" s="197"/>
      <c r="C5" s="197"/>
      <c r="D5" s="197" t="s">
        <v>17</v>
      </c>
      <c r="E5" s="197"/>
      <c r="F5" s="191" t="s">
        <v>23</v>
      </c>
      <c r="G5" s="192"/>
      <c r="H5" s="197" t="s">
        <v>20</v>
      </c>
      <c r="I5" s="197"/>
      <c r="J5" s="197"/>
      <c r="K5" s="197"/>
      <c r="L5" s="197"/>
      <c r="M5" s="197"/>
    </row>
    <row r="6" spans="1:13" s="7" customFormat="1" ht="33" customHeight="1">
      <c r="A6" s="197"/>
      <c r="B6" s="197"/>
      <c r="C6" s="197"/>
      <c r="D6" s="59" t="s">
        <v>18</v>
      </c>
      <c r="E6" s="59" t="s">
        <v>19</v>
      </c>
      <c r="F6" s="59" t="s">
        <v>18</v>
      </c>
      <c r="G6" s="59" t="s">
        <v>7</v>
      </c>
      <c r="H6" s="59" t="s">
        <v>22</v>
      </c>
      <c r="I6" s="59" t="s">
        <v>19</v>
      </c>
      <c r="J6" s="59" t="s">
        <v>21</v>
      </c>
      <c r="K6" s="59" t="s">
        <v>24</v>
      </c>
      <c r="L6" s="191" t="s">
        <v>42</v>
      </c>
      <c r="M6" s="206"/>
    </row>
    <row r="7" spans="1:13" s="6" customFormat="1" ht="15.75">
      <c r="A7" s="207"/>
      <c r="B7" s="82">
        <v>2008</v>
      </c>
      <c r="C7" s="83"/>
      <c r="D7" s="83">
        <v>25992</v>
      </c>
      <c r="E7" s="84">
        <f t="shared" ref="E7:E9" si="0">+D7/365</f>
        <v>71.210958904109589</v>
      </c>
      <c r="F7" s="85">
        <f>D7-H7</f>
        <v>5198</v>
      </c>
      <c r="G7" s="86">
        <f t="shared" ref="G7:G9" si="1">+F7/D7</f>
        <v>0.1999846106494306</v>
      </c>
      <c r="H7" s="85">
        <v>20794</v>
      </c>
      <c r="I7" s="84">
        <f>+H7/365</f>
        <v>56.969863013698628</v>
      </c>
      <c r="J7" s="88">
        <v>17670</v>
      </c>
      <c r="K7" s="84">
        <f>+J7/365/Nodrosinajums!$F$6*1000</f>
        <v>130.84042947056645</v>
      </c>
      <c r="L7" s="216">
        <f>H7-J7</f>
        <v>3124</v>
      </c>
      <c r="M7" s="217"/>
    </row>
    <row r="8" spans="1:13" s="6" customFormat="1" ht="15.75">
      <c r="A8" s="208"/>
      <c r="B8" s="82">
        <v>2009</v>
      </c>
      <c r="C8" s="83"/>
      <c r="D8" s="83">
        <v>21612</v>
      </c>
      <c r="E8" s="84">
        <f t="shared" si="0"/>
        <v>59.210958904109589</v>
      </c>
      <c r="F8" s="85">
        <f t="shared" ref="F8:F9" si="2">D8-H8</f>
        <v>3245</v>
      </c>
      <c r="G8" s="86">
        <f t="shared" si="1"/>
        <v>0.15014806588932075</v>
      </c>
      <c r="H8" s="85">
        <v>18367</v>
      </c>
      <c r="I8" s="84">
        <f t="shared" ref="I8:I9" si="3">+H8/365</f>
        <v>50.320547945205476</v>
      </c>
      <c r="J8" s="88">
        <v>15604</v>
      </c>
      <c r="K8" s="84">
        <f>+J8/365/Nodrosinajums!$F$6*1000</f>
        <v>115.54239170677526</v>
      </c>
      <c r="L8" s="216">
        <f t="shared" ref="L8:L9" si="4">H8-J8</f>
        <v>2763</v>
      </c>
      <c r="M8" s="217"/>
    </row>
    <row r="9" spans="1:13" s="6" customFormat="1" ht="15.75">
      <c r="A9" s="209"/>
      <c r="B9" s="82">
        <v>2010</v>
      </c>
      <c r="C9" s="83"/>
      <c r="D9" s="87">
        <v>27751</v>
      </c>
      <c r="E9" s="84">
        <f t="shared" si="0"/>
        <v>76.030136986301372</v>
      </c>
      <c r="F9" s="85">
        <f t="shared" si="2"/>
        <v>7771</v>
      </c>
      <c r="G9" s="86">
        <f t="shared" si="1"/>
        <v>0.2800259450109906</v>
      </c>
      <c r="H9" s="85">
        <v>19980</v>
      </c>
      <c r="I9" s="84">
        <f t="shared" si="3"/>
        <v>54.739726027397261</v>
      </c>
      <c r="J9" s="88">
        <v>16976</v>
      </c>
      <c r="K9" s="84">
        <f>+J9/365/Nodrosinajums!$F$6*1000</f>
        <v>125.70159200296189</v>
      </c>
      <c r="L9" s="216">
        <f t="shared" si="4"/>
        <v>3004</v>
      </c>
      <c r="M9" s="217"/>
    </row>
    <row r="10" spans="1:13" s="24" customFormat="1" ht="19.5" customHeight="1">
      <c r="A10" s="20"/>
      <c r="B10" s="195"/>
      <c r="C10" s="195"/>
      <c r="D10" s="195"/>
      <c r="E10" s="195"/>
      <c r="F10" s="195"/>
      <c r="G10" s="195"/>
      <c r="H10" s="195"/>
      <c r="I10" s="195"/>
      <c r="J10" s="195"/>
      <c r="K10" s="195"/>
      <c r="L10" s="195"/>
      <c r="M10" s="195"/>
    </row>
    <row r="11" spans="1:13" s="4" customFormat="1" ht="6" customHeight="1">
      <c r="A11" s="12"/>
      <c r="B11" s="12"/>
      <c r="C11" s="28"/>
      <c r="D11" s="12"/>
      <c r="E11" s="27"/>
      <c r="F11" s="218"/>
      <c r="G11" s="219"/>
      <c r="H11" s="219"/>
      <c r="I11" s="219"/>
      <c r="J11" s="219"/>
      <c r="K11" s="219"/>
      <c r="L11" s="219"/>
      <c r="M11" s="219"/>
    </row>
    <row r="12" spans="1:13" s="6" customFormat="1" ht="19.5" hidden="1" customHeight="1">
      <c r="B12" s="5"/>
    </row>
    <row r="13" spans="1:13" s="7" customFormat="1" ht="15.75">
      <c r="A13" s="197" t="s">
        <v>1</v>
      </c>
      <c r="B13" s="197" t="s">
        <v>16</v>
      </c>
      <c r="C13" s="197"/>
      <c r="D13" s="198" t="s">
        <v>11</v>
      </c>
      <c r="E13" s="199"/>
      <c r="F13" s="199"/>
      <c r="G13" s="199"/>
      <c r="H13" s="200"/>
      <c r="I13" s="200"/>
      <c r="J13" s="200"/>
      <c r="K13" s="200"/>
      <c r="L13" s="200"/>
      <c r="M13" s="201"/>
    </row>
    <row r="14" spans="1:13" s="7" customFormat="1" ht="57.75" customHeight="1">
      <c r="A14" s="197"/>
      <c r="B14" s="197"/>
      <c r="C14" s="197"/>
      <c r="D14" s="197" t="s">
        <v>41</v>
      </c>
      <c r="E14" s="197"/>
      <c r="F14" s="191" t="s">
        <v>25</v>
      </c>
      <c r="G14" s="192"/>
      <c r="H14" s="197" t="s">
        <v>27</v>
      </c>
      <c r="I14" s="197"/>
      <c r="J14" s="197"/>
      <c r="K14" s="197"/>
      <c r="L14" s="197"/>
      <c r="M14" s="197"/>
    </row>
    <row r="15" spans="1:13" s="7" customFormat="1" ht="33" customHeight="1">
      <c r="A15" s="197"/>
      <c r="B15" s="197"/>
      <c r="C15" s="197"/>
      <c r="D15" s="59" t="s">
        <v>18</v>
      </c>
      <c r="E15" s="59" t="s">
        <v>19</v>
      </c>
      <c r="F15" s="59" t="s">
        <v>18</v>
      </c>
      <c r="G15" s="59" t="s">
        <v>7</v>
      </c>
      <c r="H15" s="59" t="s">
        <v>22</v>
      </c>
      <c r="I15" s="59" t="str">
        <f>+I6</f>
        <v>m3/dnn</v>
      </c>
      <c r="J15" s="59" t="s">
        <v>28</v>
      </c>
      <c r="K15" s="59" t="s">
        <v>24</v>
      </c>
      <c r="L15" s="191" t="s">
        <v>43</v>
      </c>
      <c r="M15" s="206"/>
    </row>
    <row r="16" spans="1:13" s="6" customFormat="1" ht="15.75">
      <c r="A16" s="207"/>
      <c r="B16" s="82">
        <v>2008</v>
      </c>
      <c r="C16" s="83"/>
      <c r="D16" s="83">
        <v>22047</v>
      </c>
      <c r="E16" s="84">
        <f t="shared" ref="E16:E18" si="5">+D16/365</f>
        <v>60.402739726027399</v>
      </c>
      <c r="F16" s="85">
        <f>D16-H16</f>
        <v>1253</v>
      </c>
      <c r="G16" s="86">
        <f t="shared" ref="G16:G18" si="6">+F16/D16</f>
        <v>5.6833129223930696E-2</v>
      </c>
      <c r="H16" s="103">
        <f>J16+L16</f>
        <v>20794</v>
      </c>
      <c r="I16" s="84">
        <f t="shared" ref="I16" si="7">+H16/365</f>
        <v>56.969863013698628</v>
      </c>
      <c r="J16" s="85">
        <f>K7*365*Nodrosinajums!J6/1000</f>
        <v>17670</v>
      </c>
      <c r="K16" s="84">
        <f>+J16/365/Nodrosinajums!$J$6*1000</f>
        <v>130.84042947056645</v>
      </c>
      <c r="L16" s="216">
        <f>L7</f>
        <v>3124</v>
      </c>
      <c r="M16" s="217"/>
    </row>
    <row r="17" spans="1:13" s="6" customFormat="1" ht="15.75">
      <c r="A17" s="208"/>
      <c r="B17" s="82">
        <v>2009</v>
      </c>
      <c r="C17" s="83"/>
      <c r="D17" s="83">
        <v>20735</v>
      </c>
      <c r="E17" s="84">
        <f t="shared" si="5"/>
        <v>56.80821917808219</v>
      </c>
      <c r="F17" s="85">
        <f t="shared" ref="F17:F18" si="8">D17-H17</f>
        <v>2368</v>
      </c>
      <c r="G17" s="86">
        <f t="shared" si="6"/>
        <v>0.11420303834096937</v>
      </c>
      <c r="H17" s="103">
        <f t="shared" ref="H17:H18" si="9">J17+L17</f>
        <v>18367</v>
      </c>
      <c r="I17" s="84">
        <f t="shared" ref="I17:I18" si="10">+H17/365</f>
        <v>50.320547945205476</v>
      </c>
      <c r="J17" s="85">
        <f>K8*365*Nodrosinajums!J6/1000</f>
        <v>15604</v>
      </c>
      <c r="K17" s="84">
        <f>+J17/365/Nodrosinajums!$J$6*1000</f>
        <v>115.54239170677526</v>
      </c>
      <c r="L17" s="216">
        <f t="shared" ref="L17:L18" si="11">L8</f>
        <v>2763</v>
      </c>
      <c r="M17" s="217"/>
    </row>
    <row r="18" spans="1:13" s="6" customFormat="1" ht="15.75">
      <c r="A18" s="209"/>
      <c r="B18" s="82">
        <v>2010</v>
      </c>
      <c r="C18" s="83"/>
      <c r="D18" s="87">
        <v>23162</v>
      </c>
      <c r="E18" s="84">
        <f t="shared" si="5"/>
        <v>63.457534246575342</v>
      </c>
      <c r="F18" s="85">
        <f t="shared" si="8"/>
        <v>3181.9999999999964</v>
      </c>
      <c r="G18" s="86">
        <f t="shared" si="6"/>
        <v>0.13738019169329058</v>
      </c>
      <c r="H18" s="103">
        <f t="shared" si="9"/>
        <v>19980.000000000004</v>
      </c>
      <c r="I18" s="84">
        <f t="shared" si="10"/>
        <v>54.739726027397268</v>
      </c>
      <c r="J18" s="85">
        <f>K9*365*Nodrosinajums!J6/1000</f>
        <v>16976.000000000004</v>
      </c>
      <c r="K18" s="84">
        <f>+J18/365/Nodrosinajums!$J$6*1000</f>
        <v>125.70159200296189</v>
      </c>
      <c r="L18" s="216">
        <f t="shared" si="11"/>
        <v>3004</v>
      </c>
      <c r="M18" s="217"/>
    </row>
    <row r="19" spans="1:13" s="6" customFormat="1" ht="20.25" customHeight="1">
      <c r="A19" s="12"/>
      <c r="B19" s="18"/>
      <c r="C19" s="14"/>
      <c r="D19" s="18"/>
      <c r="E19" s="16"/>
      <c r="F19" s="15"/>
      <c r="G19" s="15"/>
      <c r="H19" s="17"/>
      <c r="I19" s="17"/>
      <c r="J19" s="17"/>
      <c r="K19" s="16"/>
      <c r="L19" s="13"/>
      <c r="M19" s="13"/>
    </row>
    <row r="20" spans="1:13" s="4" customFormat="1" ht="15.75" hidden="1">
      <c r="A20" s="12"/>
      <c r="B20" s="30"/>
      <c r="C20" s="28"/>
      <c r="D20" s="30"/>
      <c r="E20" s="27"/>
      <c r="F20" s="27"/>
      <c r="G20" s="30"/>
      <c r="H20" s="28"/>
      <c r="I20" s="28"/>
      <c r="J20" s="28"/>
      <c r="K20" s="31"/>
      <c r="L20" s="28"/>
      <c r="M20" s="28"/>
    </row>
    <row r="21" spans="1:13" s="6" customFormat="1" ht="30.75" customHeight="1">
      <c r="B21" s="39" t="str">
        <f>Nodrosinajums!B8</f>
        <v>Zirņi</v>
      </c>
    </row>
    <row r="22" spans="1:13" s="7" customFormat="1" ht="15.75">
      <c r="A22" s="197" t="s">
        <v>1</v>
      </c>
      <c r="B22" s="197" t="s">
        <v>16</v>
      </c>
      <c r="C22" s="197"/>
      <c r="D22" s="198" t="s">
        <v>10</v>
      </c>
      <c r="E22" s="199"/>
      <c r="F22" s="199"/>
      <c r="G22" s="199"/>
      <c r="H22" s="200"/>
      <c r="I22" s="200"/>
      <c r="J22" s="200"/>
      <c r="K22" s="200"/>
      <c r="L22" s="200"/>
      <c r="M22" s="201"/>
    </row>
    <row r="23" spans="1:13" s="7" customFormat="1" ht="33" customHeight="1">
      <c r="A23" s="197"/>
      <c r="B23" s="197"/>
      <c r="C23" s="197"/>
      <c r="D23" s="197" t="s">
        <v>17</v>
      </c>
      <c r="E23" s="197"/>
      <c r="F23" s="191" t="s">
        <v>23</v>
      </c>
      <c r="G23" s="192"/>
      <c r="H23" s="197" t="s">
        <v>20</v>
      </c>
      <c r="I23" s="197"/>
      <c r="J23" s="197"/>
      <c r="K23" s="197"/>
      <c r="L23" s="197"/>
      <c r="M23" s="197"/>
    </row>
    <row r="24" spans="1:13" s="7" customFormat="1" ht="33" customHeight="1">
      <c r="A24" s="197"/>
      <c r="B24" s="197"/>
      <c r="C24" s="197"/>
      <c r="D24" s="59" t="s">
        <v>18</v>
      </c>
      <c r="E24" s="59" t="s">
        <v>19</v>
      </c>
      <c r="F24" s="59" t="s">
        <v>18</v>
      </c>
      <c r="G24" s="59" t="s">
        <v>7</v>
      </c>
      <c r="H24" s="59" t="s">
        <v>22</v>
      </c>
      <c r="I24" s="59" t="s">
        <v>19</v>
      </c>
      <c r="J24" s="59" t="s">
        <v>21</v>
      </c>
      <c r="K24" s="59" t="s">
        <v>24</v>
      </c>
      <c r="L24" s="191" t="s">
        <v>44</v>
      </c>
      <c r="M24" s="206"/>
    </row>
    <row r="25" spans="1:13" s="6" customFormat="1" ht="15.75">
      <c r="A25" s="207"/>
      <c r="B25" s="82">
        <v>2008</v>
      </c>
      <c r="C25" s="83"/>
      <c r="D25" s="83">
        <v>19700</v>
      </c>
      <c r="E25" s="84">
        <f>+D25/365</f>
        <v>53.972602739726028</v>
      </c>
      <c r="F25" s="85">
        <f>+D25-H25</f>
        <v>6500</v>
      </c>
      <c r="G25" s="89">
        <f>+F25/D25</f>
        <v>0.32994923857868019</v>
      </c>
      <c r="H25" s="85">
        <v>13200</v>
      </c>
      <c r="I25" s="84">
        <f t="shared" ref="I25:I27" si="12">+H25/365</f>
        <v>36.164383561643838</v>
      </c>
      <c r="J25" s="88" t="s">
        <v>29</v>
      </c>
      <c r="K25" s="88" t="s">
        <v>29</v>
      </c>
      <c r="L25" s="90" t="s">
        <v>29</v>
      </c>
      <c r="M25" s="91"/>
    </row>
    <row r="26" spans="1:13" s="6" customFormat="1" ht="15.75">
      <c r="A26" s="208"/>
      <c r="B26" s="82">
        <v>2009</v>
      </c>
      <c r="C26" s="83"/>
      <c r="D26" s="83">
        <v>16600</v>
      </c>
      <c r="E26" s="84">
        <f t="shared" ref="E26:E27" si="13">+D26/365</f>
        <v>45.479452054794521</v>
      </c>
      <c r="F26" s="85">
        <f t="shared" ref="F26:F27" si="14">+D26-H26</f>
        <v>7200</v>
      </c>
      <c r="G26" s="89">
        <f t="shared" ref="G26:G27" si="15">+F26/D26</f>
        <v>0.43373493975903615</v>
      </c>
      <c r="H26" s="85">
        <v>9400</v>
      </c>
      <c r="I26" s="84">
        <f t="shared" si="12"/>
        <v>25.753424657534246</v>
      </c>
      <c r="J26" s="88" t="s">
        <v>29</v>
      </c>
      <c r="K26" s="88" t="s">
        <v>29</v>
      </c>
      <c r="L26" s="90" t="s">
        <v>29</v>
      </c>
      <c r="M26" s="91"/>
    </row>
    <row r="27" spans="1:13" s="6" customFormat="1" ht="15.75">
      <c r="A27" s="209"/>
      <c r="B27" s="82">
        <v>2010</v>
      </c>
      <c r="C27" s="83"/>
      <c r="D27" s="87">
        <v>27400</v>
      </c>
      <c r="E27" s="84">
        <f t="shared" si="13"/>
        <v>75.06849315068493</v>
      </c>
      <c r="F27" s="85">
        <f t="shared" si="14"/>
        <v>8200</v>
      </c>
      <c r="G27" s="89">
        <f t="shared" si="15"/>
        <v>0.29927007299270075</v>
      </c>
      <c r="H27" s="85">
        <v>19200</v>
      </c>
      <c r="I27" s="84">
        <f t="shared" si="12"/>
        <v>52.602739726027394</v>
      </c>
      <c r="J27" s="85">
        <v>11300</v>
      </c>
      <c r="K27" s="84">
        <f>+J27/365/Nodrosinajums!$F$8*1000</f>
        <v>54.313866858928144</v>
      </c>
      <c r="L27" s="90">
        <f>H27-J27</f>
        <v>7900</v>
      </c>
      <c r="M27" s="92"/>
    </row>
    <row r="28" spans="1:13" s="6" customFormat="1" ht="5.25" customHeight="1">
      <c r="A28" s="12"/>
      <c r="B28" s="18"/>
      <c r="C28" s="14"/>
      <c r="D28" s="15"/>
      <c r="E28" s="16"/>
      <c r="F28" s="17"/>
      <c r="G28" s="19"/>
      <c r="H28" s="17"/>
      <c r="I28" s="17"/>
      <c r="J28" s="17"/>
      <c r="K28" s="16"/>
      <c r="L28" s="17"/>
      <c r="M28" s="26"/>
    </row>
    <row r="29" spans="1:13" s="4" customFormat="1" ht="4.5" customHeight="1">
      <c r="A29" s="12"/>
      <c r="B29" s="28"/>
      <c r="C29" s="28"/>
      <c r="D29" s="28"/>
      <c r="E29" s="27"/>
      <c r="F29" s="29"/>
      <c r="G29" s="29"/>
      <c r="H29" s="28"/>
      <c r="I29" s="28"/>
      <c r="J29" s="28"/>
      <c r="K29" s="29"/>
      <c r="L29" s="28"/>
      <c r="M29" s="28"/>
    </row>
    <row r="30" spans="1:13" s="6" customFormat="1" ht="5.25" customHeight="1">
      <c r="B30" s="5"/>
    </row>
    <row r="31" spans="1:13" s="7" customFormat="1" ht="15.75">
      <c r="A31" s="197" t="s">
        <v>1</v>
      </c>
      <c r="B31" s="197" t="s">
        <v>16</v>
      </c>
      <c r="C31" s="197"/>
      <c r="D31" s="198" t="s">
        <v>11</v>
      </c>
      <c r="E31" s="199"/>
      <c r="F31" s="199"/>
      <c r="G31" s="199"/>
      <c r="H31" s="200"/>
      <c r="I31" s="200"/>
      <c r="J31" s="200"/>
      <c r="K31" s="200"/>
      <c r="L31" s="200"/>
      <c r="M31" s="201"/>
    </row>
    <row r="32" spans="1:13" s="7" customFormat="1" ht="33" customHeight="1">
      <c r="A32" s="197"/>
      <c r="B32" s="197"/>
      <c r="C32" s="197"/>
      <c r="D32" s="197" t="s">
        <v>26</v>
      </c>
      <c r="E32" s="197"/>
      <c r="F32" s="191" t="s">
        <v>25</v>
      </c>
      <c r="G32" s="192"/>
      <c r="H32" s="197" t="s">
        <v>27</v>
      </c>
      <c r="I32" s="197"/>
      <c r="J32" s="197"/>
      <c r="K32" s="197"/>
      <c r="L32" s="197"/>
      <c r="M32" s="197"/>
    </row>
    <row r="33" spans="1:14" s="7" customFormat="1" ht="33" customHeight="1">
      <c r="A33" s="197"/>
      <c r="B33" s="197"/>
      <c r="C33" s="197"/>
      <c r="D33" s="59" t="s">
        <v>18</v>
      </c>
      <c r="E33" s="59" t="s">
        <v>19</v>
      </c>
      <c r="F33" s="59" t="s">
        <v>18</v>
      </c>
      <c r="G33" s="59" t="s">
        <v>7</v>
      </c>
      <c r="H33" s="59" t="s">
        <v>22</v>
      </c>
      <c r="I33" s="59" t="s">
        <v>19</v>
      </c>
      <c r="J33" s="59" t="s">
        <v>28</v>
      </c>
      <c r="K33" s="59" t="s">
        <v>24</v>
      </c>
      <c r="L33" s="191" t="s">
        <v>43</v>
      </c>
      <c r="M33" s="192"/>
    </row>
    <row r="34" spans="1:14" s="6" customFormat="1" ht="15.75">
      <c r="A34" s="207"/>
      <c r="B34" s="82">
        <v>2008</v>
      </c>
      <c r="C34" s="83"/>
      <c r="D34" s="85">
        <v>23500</v>
      </c>
      <c r="E34" s="84">
        <f>+D34/365</f>
        <v>64.38356164383562</v>
      </c>
      <c r="F34" s="88">
        <f>D34-H34</f>
        <v>14700</v>
      </c>
      <c r="G34" s="93">
        <f>F34/D34</f>
        <v>0.62553191489361704</v>
      </c>
      <c r="H34" s="85">
        <v>8800</v>
      </c>
      <c r="I34" s="84">
        <f>+H34/365</f>
        <v>24.109589041095891</v>
      </c>
      <c r="J34" s="88" t="s">
        <v>29</v>
      </c>
      <c r="K34" s="88" t="s">
        <v>29</v>
      </c>
      <c r="L34" s="90" t="s">
        <v>29</v>
      </c>
      <c r="M34" s="91"/>
      <c r="N34" s="94"/>
    </row>
    <row r="35" spans="1:14" s="6" customFormat="1" ht="15.75">
      <c r="A35" s="208"/>
      <c r="B35" s="82">
        <v>2009</v>
      </c>
      <c r="C35" s="83"/>
      <c r="D35" s="85">
        <v>27700</v>
      </c>
      <c r="E35" s="84">
        <f t="shared" ref="E35:E36" si="16">+D35/365</f>
        <v>75.890410958904113</v>
      </c>
      <c r="F35" s="88">
        <f t="shared" ref="F35:F36" si="17">D35-H35</f>
        <v>11200</v>
      </c>
      <c r="G35" s="93">
        <f t="shared" ref="G35:G36" si="18">F35/D35</f>
        <v>0.40433212996389889</v>
      </c>
      <c r="H35" s="85">
        <v>16500</v>
      </c>
      <c r="I35" s="84">
        <f t="shared" ref="I35:I36" si="19">+H35/365</f>
        <v>45.205479452054796</v>
      </c>
      <c r="J35" s="88" t="s">
        <v>29</v>
      </c>
      <c r="K35" s="88" t="s">
        <v>29</v>
      </c>
      <c r="L35" s="90" t="s">
        <v>29</v>
      </c>
      <c r="M35" s="91"/>
      <c r="N35" s="94"/>
    </row>
    <row r="36" spans="1:14" s="6" customFormat="1" ht="15.75">
      <c r="A36" s="209"/>
      <c r="B36" s="82">
        <v>2010</v>
      </c>
      <c r="C36" s="83"/>
      <c r="D36" s="85">
        <v>21600</v>
      </c>
      <c r="E36" s="84">
        <f t="shared" si="16"/>
        <v>59.178082191780824</v>
      </c>
      <c r="F36" s="88">
        <f t="shared" si="17"/>
        <v>2994.7368421052633</v>
      </c>
      <c r="G36" s="93">
        <f t="shared" si="18"/>
        <v>0.13864522417153996</v>
      </c>
      <c r="H36" s="85">
        <f>J36+L36</f>
        <v>18605.263157894737</v>
      </c>
      <c r="I36" s="84">
        <f t="shared" si="19"/>
        <v>50.97332372025955</v>
      </c>
      <c r="J36" s="85">
        <f>J27*Nodrosinajums!J8/Nodrosinajums!F8</f>
        <v>10705.263157894737</v>
      </c>
      <c r="K36" s="84">
        <f>+J36/365/Nodrosinajums!J8*1000</f>
        <v>54.313866858928137</v>
      </c>
      <c r="L36" s="90">
        <f>L27</f>
        <v>7900</v>
      </c>
      <c r="M36" s="91"/>
      <c r="N36" s="94"/>
    </row>
    <row r="37" spans="1:14" s="24" customFormat="1" ht="23.25" customHeight="1">
      <c r="A37" s="20"/>
      <c r="B37" s="195"/>
      <c r="C37" s="196"/>
      <c r="D37" s="196"/>
      <c r="E37" s="196"/>
      <c r="F37" s="196"/>
      <c r="G37" s="196"/>
      <c r="H37" s="196"/>
      <c r="I37" s="196"/>
      <c r="J37" s="196"/>
      <c r="K37" s="196"/>
      <c r="L37" s="196"/>
      <c r="M37" s="196"/>
      <c r="N37" s="23"/>
    </row>
    <row r="38" spans="1:14" s="4" customFormat="1" ht="15.75" hidden="1">
      <c r="A38" s="12"/>
      <c r="B38" s="30"/>
      <c r="C38" s="28"/>
      <c r="D38" s="30"/>
      <c r="E38" s="27"/>
      <c r="F38" s="27"/>
      <c r="G38" s="30"/>
      <c r="H38" s="28"/>
      <c r="I38" s="28"/>
      <c r="J38" s="28"/>
      <c r="K38" s="31"/>
      <c r="L38" s="28"/>
      <c r="M38" s="28"/>
    </row>
    <row r="39" spans="1:14" ht="28.5" customHeight="1">
      <c r="B39" s="39" t="str">
        <f>Nodrosinajums!B10</f>
        <v>Ošenieki</v>
      </c>
    </row>
    <row r="40" spans="1:14" s="7" customFormat="1" ht="15.75">
      <c r="A40" s="197" t="s">
        <v>1</v>
      </c>
      <c r="B40" s="197" t="s">
        <v>16</v>
      </c>
      <c r="C40" s="197"/>
      <c r="D40" s="198" t="s">
        <v>10</v>
      </c>
      <c r="E40" s="199"/>
      <c r="F40" s="199"/>
      <c r="G40" s="199"/>
      <c r="H40" s="200"/>
      <c r="I40" s="200"/>
      <c r="J40" s="200"/>
      <c r="K40" s="200"/>
      <c r="L40" s="200"/>
      <c r="M40" s="201"/>
    </row>
    <row r="41" spans="1:14" s="7" customFormat="1" ht="33" customHeight="1">
      <c r="A41" s="197"/>
      <c r="B41" s="197"/>
      <c r="C41" s="197"/>
      <c r="D41" s="197" t="s">
        <v>17</v>
      </c>
      <c r="E41" s="197"/>
      <c r="F41" s="191" t="s">
        <v>23</v>
      </c>
      <c r="G41" s="192"/>
      <c r="H41" s="197" t="s">
        <v>20</v>
      </c>
      <c r="I41" s="197"/>
      <c r="J41" s="197"/>
      <c r="K41" s="197"/>
      <c r="L41" s="197"/>
      <c r="M41" s="197"/>
    </row>
    <row r="42" spans="1:14" s="7" customFormat="1" ht="33" customHeight="1">
      <c r="A42" s="197"/>
      <c r="B42" s="197"/>
      <c r="C42" s="197"/>
      <c r="D42" s="59" t="s">
        <v>18</v>
      </c>
      <c r="E42" s="59" t="s">
        <v>19</v>
      </c>
      <c r="F42" s="59" t="s">
        <v>18</v>
      </c>
      <c r="G42" s="59" t="s">
        <v>7</v>
      </c>
      <c r="H42" s="59" t="s">
        <v>22</v>
      </c>
      <c r="I42" s="59" t="s">
        <v>19</v>
      </c>
      <c r="J42" s="59" t="s">
        <v>21</v>
      </c>
      <c r="K42" s="59" t="s">
        <v>24</v>
      </c>
      <c r="L42" s="191" t="s">
        <v>44</v>
      </c>
      <c r="M42" s="206"/>
    </row>
    <row r="43" spans="1:14" s="6" customFormat="1" ht="15.75">
      <c r="A43" s="207"/>
      <c r="B43" s="82">
        <v>2008</v>
      </c>
      <c r="C43" s="83"/>
      <c r="D43" s="83">
        <v>4455</v>
      </c>
      <c r="E43" s="84">
        <f>+D43/365</f>
        <v>12.205479452054794</v>
      </c>
      <c r="F43" s="88" t="s">
        <v>29</v>
      </c>
      <c r="G43" s="88" t="s">
        <v>29</v>
      </c>
      <c r="H43" s="83">
        <v>4455</v>
      </c>
      <c r="I43" s="84">
        <f t="shared" ref="I43:I45" si="20">+H43/365</f>
        <v>12.205479452054794</v>
      </c>
      <c r="J43" s="88">
        <f>H43</f>
        <v>4455</v>
      </c>
      <c r="K43" s="104">
        <f>J43/365/Nodrosinajums!F10*1000</f>
        <v>148.84731039091213</v>
      </c>
      <c r="L43" s="96">
        <v>0</v>
      </c>
      <c r="M43" s="91"/>
    </row>
    <row r="44" spans="1:14" s="6" customFormat="1" ht="15.75">
      <c r="A44" s="208"/>
      <c r="B44" s="82">
        <v>2009</v>
      </c>
      <c r="C44" s="83"/>
      <c r="D44" s="83">
        <v>5712</v>
      </c>
      <c r="E44" s="84">
        <f t="shared" ref="E44:E45" si="21">+D44/365</f>
        <v>15.64931506849315</v>
      </c>
      <c r="F44" s="88" t="s">
        <v>29</v>
      </c>
      <c r="G44" s="88" t="s">
        <v>29</v>
      </c>
      <c r="H44" s="83">
        <v>5712</v>
      </c>
      <c r="I44" s="84">
        <f t="shared" si="20"/>
        <v>15.64931506849315</v>
      </c>
      <c r="J44" s="88">
        <f t="shared" ref="J44:J45" si="22">H44</f>
        <v>5712</v>
      </c>
      <c r="K44" s="104">
        <f>J44/365/Nodrosinajums!F10*1000</f>
        <v>190.8453057133311</v>
      </c>
      <c r="L44" s="96">
        <v>0</v>
      </c>
      <c r="M44" s="91"/>
    </row>
    <row r="45" spans="1:14" s="6" customFormat="1" ht="15.75">
      <c r="A45" s="209"/>
      <c r="B45" s="82">
        <v>2010</v>
      </c>
      <c r="C45" s="83"/>
      <c r="D45" s="83">
        <v>7280</v>
      </c>
      <c r="E45" s="84">
        <f t="shared" si="21"/>
        <v>19.945205479452056</v>
      </c>
      <c r="F45" s="88" t="s">
        <v>29</v>
      </c>
      <c r="G45" s="88" t="s">
        <v>29</v>
      </c>
      <c r="H45" s="83">
        <v>7280</v>
      </c>
      <c r="I45" s="84">
        <f t="shared" si="20"/>
        <v>19.945205479452056</v>
      </c>
      <c r="J45" s="88">
        <f t="shared" si="22"/>
        <v>7280</v>
      </c>
      <c r="K45" s="104">
        <f>+J45/365/Nodrosinajums!F10*1000</f>
        <v>243.23421316404946</v>
      </c>
      <c r="L45" s="96">
        <v>0</v>
      </c>
      <c r="M45" s="92"/>
    </row>
    <row r="46" spans="1:14" s="6" customFormat="1" ht="21" hidden="1" customHeight="1">
      <c r="A46" s="12"/>
      <c r="B46" s="18"/>
      <c r="C46" s="14"/>
      <c r="D46" s="15"/>
      <c r="E46" s="16"/>
      <c r="F46" s="17"/>
      <c r="G46" s="19"/>
      <c r="H46" s="17"/>
      <c r="I46" s="17"/>
      <c r="J46" s="17"/>
      <c r="K46" s="16"/>
      <c r="L46" s="17"/>
      <c r="M46" s="26"/>
    </row>
    <row r="47" spans="1:14" s="24" customFormat="1" ht="15" customHeight="1">
      <c r="A47" s="128"/>
      <c r="B47" s="18" t="s">
        <v>106</v>
      </c>
      <c r="C47" s="22"/>
      <c r="D47" s="22"/>
      <c r="E47" s="21"/>
      <c r="F47" s="21"/>
      <c r="G47" s="129"/>
      <c r="H47" s="22"/>
      <c r="I47" s="22"/>
      <c r="J47" s="22"/>
      <c r="K47" s="129"/>
      <c r="L47" s="22"/>
      <c r="M47" s="22"/>
    </row>
    <row r="48" spans="1:14" s="6" customFormat="1" ht="10.5" hidden="1" customHeight="1">
      <c r="B48" s="5"/>
    </row>
    <row r="49" spans="1:14" s="7" customFormat="1" ht="15.75" hidden="1">
      <c r="A49" s="197"/>
      <c r="B49" s="197"/>
      <c r="C49" s="197"/>
      <c r="D49" s="198"/>
      <c r="E49" s="199"/>
      <c r="F49" s="199"/>
      <c r="G49" s="199"/>
      <c r="H49" s="200"/>
      <c r="I49" s="200"/>
      <c r="J49" s="200"/>
      <c r="K49" s="200"/>
      <c r="L49" s="200"/>
      <c r="M49" s="201"/>
    </row>
    <row r="50" spans="1:14" s="7" customFormat="1" ht="33" hidden="1" customHeight="1">
      <c r="A50" s="197"/>
      <c r="B50" s="197"/>
      <c r="C50" s="197"/>
      <c r="D50" s="197"/>
      <c r="E50" s="197"/>
      <c r="F50" s="191"/>
      <c r="G50" s="192"/>
      <c r="H50" s="197"/>
      <c r="I50" s="197"/>
      <c r="J50" s="197"/>
      <c r="K50" s="197"/>
      <c r="L50" s="197"/>
      <c r="M50" s="197"/>
    </row>
    <row r="51" spans="1:14" s="7" customFormat="1" ht="33" hidden="1" customHeight="1">
      <c r="A51" s="197"/>
      <c r="B51" s="197"/>
      <c r="C51" s="197"/>
      <c r="D51" s="59"/>
      <c r="E51" s="59"/>
      <c r="F51" s="59"/>
      <c r="G51" s="59"/>
      <c r="H51" s="59"/>
      <c r="I51" s="59"/>
      <c r="J51" s="59"/>
      <c r="K51" s="59"/>
      <c r="L51" s="191"/>
      <c r="M51" s="192"/>
    </row>
    <row r="52" spans="1:14" s="6" customFormat="1" ht="15.75" hidden="1">
      <c r="A52" s="207"/>
      <c r="B52" s="82"/>
      <c r="C52" s="83"/>
      <c r="D52" s="83"/>
      <c r="E52" s="84"/>
      <c r="F52" s="88"/>
      <c r="G52" s="88"/>
      <c r="H52" s="83"/>
      <c r="I52" s="84"/>
      <c r="J52" s="88"/>
      <c r="K52" s="104"/>
      <c r="L52" s="114"/>
      <c r="M52" s="91"/>
      <c r="N52" s="94"/>
    </row>
    <row r="53" spans="1:14" s="6" customFormat="1" ht="15.75" hidden="1">
      <c r="A53" s="208"/>
      <c r="B53" s="82"/>
      <c r="C53" s="83"/>
      <c r="D53" s="83"/>
      <c r="E53" s="84"/>
      <c r="F53" s="88"/>
      <c r="G53" s="88"/>
      <c r="H53" s="83"/>
      <c r="I53" s="84"/>
      <c r="J53" s="88"/>
      <c r="K53" s="104"/>
      <c r="L53" s="114"/>
      <c r="M53" s="91"/>
      <c r="N53" s="94"/>
    </row>
    <row r="54" spans="1:14" s="6" customFormat="1" ht="15.75" hidden="1">
      <c r="A54" s="209"/>
      <c r="B54" s="82"/>
      <c r="C54" s="83"/>
      <c r="D54" s="83"/>
      <c r="E54" s="84"/>
      <c r="F54" s="88"/>
      <c r="G54" s="88"/>
      <c r="H54" s="83"/>
      <c r="I54" s="84"/>
      <c r="J54" s="88"/>
      <c r="K54" s="104"/>
      <c r="L54" s="114"/>
      <c r="M54" s="91"/>
      <c r="N54" s="94"/>
    </row>
    <row r="55" spans="1:14" s="24" customFormat="1" ht="24.75" hidden="1" customHeight="1">
      <c r="A55" s="20"/>
      <c r="B55" s="195"/>
      <c r="C55" s="196"/>
      <c r="D55" s="196"/>
      <c r="E55" s="196"/>
      <c r="F55" s="196"/>
      <c r="G55" s="196"/>
      <c r="H55" s="196"/>
      <c r="I55" s="196"/>
      <c r="J55" s="196"/>
      <c r="K55" s="196"/>
      <c r="L55" s="196"/>
      <c r="M55" s="196"/>
      <c r="N55" s="23"/>
    </row>
    <row r="56" spans="1:14" s="4" customFormat="1" ht="30.75" hidden="1" customHeight="1">
      <c r="A56" s="12"/>
      <c r="B56" s="38"/>
      <c r="C56" s="28"/>
      <c r="D56" s="30"/>
      <c r="E56" s="27"/>
      <c r="F56" s="27"/>
      <c r="G56" s="193"/>
      <c r="H56" s="194"/>
      <c r="I56" s="194"/>
      <c r="J56" s="194"/>
      <c r="K56" s="194"/>
      <c r="L56" s="194"/>
      <c r="M56" s="194"/>
    </row>
    <row r="57" spans="1:14" s="4" customFormat="1" ht="30" customHeight="1">
      <c r="A57" s="12"/>
      <c r="B57" s="40" t="str">
        <f>Nodrosinajums!B12</f>
        <v>Būtnāri</v>
      </c>
      <c r="C57" s="28"/>
      <c r="D57" s="30"/>
      <c r="E57" s="27"/>
      <c r="F57" s="27"/>
      <c r="G57" s="30"/>
      <c r="H57" s="28"/>
      <c r="I57" s="28"/>
      <c r="J57" s="28"/>
      <c r="K57" s="31"/>
      <c r="L57" s="28"/>
      <c r="M57" s="28"/>
    </row>
    <row r="58" spans="1:14" s="7" customFormat="1" ht="15.75" customHeight="1">
      <c r="A58" s="197" t="s">
        <v>1</v>
      </c>
      <c r="B58" s="197" t="s">
        <v>16</v>
      </c>
      <c r="C58" s="197"/>
      <c r="D58" s="198" t="s">
        <v>10</v>
      </c>
      <c r="E58" s="199"/>
      <c r="F58" s="199"/>
      <c r="G58" s="199"/>
      <c r="H58" s="199"/>
      <c r="I58" s="199"/>
      <c r="J58" s="199"/>
      <c r="K58" s="199"/>
      <c r="L58" s="199"/>
      <c r="M58" s="205"/>
    </row>
    <row r="59" spans="1:14" s="7" customFormat="1" ht="33" customHeight="1">
      <c r="A59" s="197"/>
      <c r="B59" s="197"/>
      <c r="C59" s="197"/>
      <c r="D59" s="197" t="s">
        <v>17</v>
      </c>
      <c r="E59" s="197"/>
      <c r="F59" s="191" t="s">
        <v>23</v>
      </c>
      <c r="G59" s="192"/>
      <c r="H59" s="197" t="s">
        <v>20</v>
      </c>
      <c r="I59" s="197"/>
      <c r="J59" s="197"/>
      <c r="K59" s="197"/>
      <c r="L59" s="197"/>
      <c r="M59" s="197"/>
    </row>
    <row r="60" spans="1:14" s="7" customFormat="1" ht="33" customHeight="1">
      <c r="A60" s="197"/>
      <c r="B60" s="197"/>
      <c r="C60" s="197"/>
      <c r="D60" s="59" t="s">
        <v>18</v>
      </c>
      <c r="E60" s="59" t="s">
        <v>19</v>
      </c>
      <c r="F60" s="59" t="s">
        <v>18</v>
      </c>
      <c r="G60" s="59" t="s">
        <v>7</v>
      </c>
      <c r="H60" s="59" t="s">
        <v>22</v>
      </c>
      <c r="I60" s="59" t="s">
        <v>19</v>
      </c>
      <c r="J60" s="59" t="s">
        <v>21</v>
      </c>
      <c r="K60" s="59" t="s">
        <v>24</v>
      </c>
      <c r="L60" s="191" t="s">
        <v>44</v>
      </c>
      <c r="M60" s="206"/>
    </row>
    <row r="61" spans="1:14" s="6" customFormat="1" ht="15.75">
      <c r="A61" s="202"/>
      <c r="B61" s="82">
        <v>2008</v>
      </c>
      <c r="C61" s="83"/>
      <c r="D61" s="83">
        <v>25400</v>
      </c>
      <c r="E61" s="84">
        <f>D61/365</f>
        <v>69.589041095890408</v>
      </c>
      <c r="F61" s="85">
        <f>D61-H61</f>
        <v>13900</v>
      </c>
      <c r="G61" s="86">
        <f>F61/D61</f>
        <v>0.547244094488189</v>
      </c>
      <c r="H61" s="85">
        <v>11500</v>
      </c>
      <c r="I61" s="84">
        <f>H61/365</f>
        <v>31.506849315068493</v>
      </c>
      <c r="J61" s="88" t="s">
        <v>29</v>
      </c>
      <c r="K61" s="88" t="s">
        <v>29</v>
      </c>
      <c r="L61" s="114" t="s">
        <v>29</v>
      </c>
      <c r="M61" s="91"/>
    </row>
    <row r="62" spans="1:14" s="6" customFormat="1" ht="15.75">
      <c r="A62" s="203"/>
      <c r="B62" s="82">
        <v>2009</v>
      </c>
      <c r="C62" s="83"/>
      <c r="D62" s="83">
        <v>18900</v>
      </c>
      <c r="E62" s="84">
        <f t="shared" ref="E62:E63" si="23">D62/365</f>
        <v>51.780821917808218</v>
      </c>
      <c r="F62" s="85">
        <f t="shared" ref="F62" si="24">D62-H62</f>
        <v>8800</v>
      </c>
      <c r="G62" s="86">
        <f t="shared" ref="G62" si="25">F62/D62</f>
        <v>0.46560846560846558</v>
      </c>
      <c r="H62" s="85">
        <v>10100</v>
      </c>
      <c r="I62" s="84">
        <f t="shared" ref="I62:I63" si="26">H62/365</f>
        <v>27.671232876712327</v>
      </c>
      <c r="J62" s="88" t="s">
        <v>29</v>
      </c>
      <c r="K62" s="88" t="s">
        <v>29</v>
      </c>
      <c r="L62" s="114" t="s">
        <v>29</v>
      </c>
      <c r="M62" s="91"/>
    </row>
    <row r="63" spans="1:14" s="6" customFormat="1" ht="15.75">
      <c r="A63" s="204"/>
      <c r="B63" s="82">
        <v>2010</v>
      </c>
      <c r="C63" s="83"/>
      <c r="D63" s="103">
        <f>F63+H63</f>
        <v>25000</v>
      </c>
      <c r="E63" s="84">
        <f t="shared" si="23"/>
        <v>68.493150684931507</v>
      </c>
      <c r="F63" s="85">
        <v>7900</v>
      </c>
      <c r="G63" s="86">
        <f t="shared" ref="G63" si="27">F63/D63</f>
        <v>0.316</v>
      </c>
      <c r="H63" s="85">
        <v>17100</v>
      </c>
      <c r="I63" s="84">
        <f t="shared" si="26"/>
        <v>46.849315068493148</v>
      </c>
      <c r="J63" s="85">
        <f>H63-L63</f>
        <v>14200</v>
      </c>
      <c r="K63" s="84">
        <f>J63/365/Nodrosinajums!F12*1000</f>
        <v>72.044647387113145</v>
      </c>
      <c r="L63" s="97">
        <v>2900</v>
      </c>
      <c r="M63" s="92"/>
    </row>
    <row r="64" spans="1:14" s="130" customFormat="1" ht="16.5" customHeight="1">
      <c r="A64" s="12"/>
      <c r="B64" s="220" t="s">
        <v>113</v>
      </c>
      <c r="C64" s="221"/>
      <c r="D64" s="221"/>
      <c r="E64" s="221"/>
      <c r="F64" s="221"/>
      <c r="G64" s="221"/>
      <c r="H64" s="221"/>
      <c r="I64" s="221"/>
      <c r="J64" s="221"/>
      <c r="K64" s="221"/>
      <c r="L64" s="221"/>
      <c r="M64" s="221"/>
    </row>
    <row r="65" spans="1:14" s="24" customFormat="1" ht="3" hidden="1" customHeight="1">
      <c r="A65" s="20"/>
      <c r="B65" s="18"/>
      <c r="C65" s="22"/>
      <c r="D65" s="18"/>
      <c r="E65" s="25"/>
      <c r="F65" s="32"/>
      <c r="G65" s="33"/>
      <c r="H65" s="32"/>
      <c r="I65" s="32"/>
      <c r="J65" s="32"/>
      <c r="K65" s="25"/>
      <c r="L65" s="32"/>
      <c r="M65" s="34"/>
    </row>
    <row r="66" spans="1:14" s="4" customFormat="1" ht="15.75" hidden="1">
      <c r="A66" s="12"/>
      <c r="B66" s="28"/>
      <c r="C66" s="28"/>
      <c r="D66" s="28"/>
      <c r="E66" s="27"/>
      <c r="F66" s="29"/>
      <c r="G66" s="29"/>
      <c r="H66" s="28"/>
      <c r="I66" s="28"/>
      <c r="J66" s="28"/>
      <c r="K66" s="29"/>
      <c r="L66" s="28"/>
      <c r="M66" s="28"/>
    </row>
    <row r="67" spans="1:14" s="6" customFormat="1" ht="5.25" customHeight="1">
      <c r="B67" s="5"/>
    </row>
    <row r="68" spans="1:14" s="7" customFormat="1" ht="15.75">
      <c r="A68" s="197" t="s">
        <v>1</v>
      </c>
      <c r="B68" s="197" t="s">
        <v>16</v>
      </c>
      <c r="C68" s="197"/>
      <c r="D68" s="198" t="s">
        <v>11</v>
      </c>
      <c r="E68" s="199"/>
      <c r="F68" s="199"/>
      <c r="G68" s="199"/>
      <c r="H68" s="200"/>
      <c r="I68" s="200"/>
      <c r="J68" s="200"/>
      <c r="K68" s="200"/>
      <c r="L68" s="200"/>
      <c r="M68" s="201"/>
    </row>
    <row r="69" spans="1:14" s="7" customFormat="1" ht="33" customHeight="1">
      <c r="A69" s="197"/>
      <c r="B69" s="197"/>
      <c r="C69" s="197"/>
      <c r="D69" s="197" t="s">
        <v>26</v>
      </c>
      <c r="E69" s="197"/>
      <c r="F69" s="191" t="s">
        <v>25</v>
      </c>
      <c r="G69" s="192"/>
      <c r="H69" s="197" t="s">
        <v>27</v>
      </c>
      <c r="I69" s="197"/>
      <c r="J69" s="197"/>
      <c r="K69" s="197"/>
      <c r="L69" s="197"/>
      <c r="M69" s="197"/>
    </row>
    <row r="70" spans="1:14" s="7" customFormat="1" ht="33" customHeight="1">
      <c r="A70" s="197"/>
      <c r="B70" s="197"/>
      <c r="C70" s="197"/>
      <c r="D70" s="59" t="s">
        <v>18</v>
      </c>
      <c r="E70" s="59" t="s">
        <v>19</v>
      </c>
      <c r="F70" s="59" t="s">
        <v>18</v>
      </c>
      <c r="G70" s="59" t="s">
        <v>7</v>
      </c>
      <c r="H70" s="59" t="s">
        <v>22</v>
      </c>
      <c r="I70" s="59" t="s">
        <v>19</v>
      </c>
      <c r="J70" s="59" t="s">
        <v>28</v>
      </c>
      <c r="K70" s="59" t="s">
        <v>24</v>
      </c>
      <c r="L70" s="191" t="s">
        <v>43</v>
      </c>
      <c r="M70" s="192"/>
    </row>
    <row r="71" spans="1:14" s="6" customFormat="1" ht="15.75">
      <c r="A71" s="202"/>
      <c r="B71" s="82">
        <v>2008</v>
      </c>
      <c r="C71" s="83"/>
      <c r="D71" s="85">
        <v>17700</v>
      </c>
      <c r="E71" s="84">
        <f>D71/365</f>
        <v>48.493150684931507</v>
      </c>
      <c r="F71" s="88" t="s">
        <v>29</v>
      </c>
      <c r="G71" s="88" t="s">
        <v>29</v>
      </c>
      <c r="H71" s="88" t="s">
        <v>29</v>
      </c>
      <c r="I71" s="88" t="s">
        <v>29</v>
      </c>
      <c r="J71" s="88" t="s">
        <v>29</v>
      </c>
      <c r="K71" s="88" t="s">
        <v>29</v>
      </c>
      <c r="L71" s="114" t="s">
        <v>29</v>
      </c>
      <c r="M71" s="91"/>
      <c r="N71" s="94"/>
    </row>
    <row r="72" spans="1:14" s="6" customFormat="1" ht="15.75">
      <c r="A72" s="203"/>
      <c r="B72" s="82">
        <v>2009</v>
      </c>
      <c r="C72" s="83"/>
      <c r="D72" s="85">
        <v>19300</v>
      </c>
      <c r="E72" s="84">
        <f t="shared" ref="E72:E73" si="28">D72/365</f>
        <v>52.876712328767127</v>
      </c>
      <c r="F72" s="88" t="s">
        <v>29</v>
      </c>
      <c r="G72" s="88" t="s">
        <v>29</v>
      </c>
      <c r="H72" s="88" t="s">
        <v>29</v>
      </c>
      <c r="I72" s="88" t="s">
        <v>29</v>
      </c>
      <c r="J72" s="88" t="s">
        <v>29</v>
      </c>
      <c r="K72" s="88" t="s">
        <v>29</v>
      </c>
      <c r="L72" s="114" t="s">
        <v>29</v>
      </c>
      <c r="M72" s="91"/>
      <c r="N72" s="94"/>
    </row>
    <row r="73" spans="1:14" s="6" customFormat="1" ht="15.75">
      <c r="A73" s="204"/>
      <c r="B73" s="82">
        <v>2010</v>
      </c>
      <c r="C73" s="83"/>
      <c r="D73" s="85">
        <v>18000</v>
      </c>
      <c r="E73" s="84">
        <f t="shared" si="28"/>
        <v>49.315068493150683</v>
      </c>
      <c r="F73" s="85">
        <f>D73-H73</f>
        <v>1425.925925925927</v>
      </c>
      <c r="G73" s="86">
        <f t="shared" ref="G73" si="29">F73/D73</f>
        <v>7.9218106995884829E-2</v>
      </c>
      <c r="H73" s="85">
        <f t="shared" ref="H73" si="30">J73+L73</f>
        <v>16574.074074074073</v>
      </c>
      <c r="I73" s="84">
        <f t="shared" ref="I73" si="31">H73/365</f>
        <v>45.408422120750885</v>
      </c>
      <c r="J73" s="85">
        <f>J63*Nodrosinajums!J12/Nodrosinajums!F12</f>
        <v>13674.074074074075</v>
      </c>
      <c r="K73" s="84">
        <f>J73/365/Nodrosinajums!$J$12*1000</f>
        <v>72.044647387113145</v>
      </c>
      <c r="L73" s="97">
        <f>L63</f>
        <v>2900</v>
      </c>
      <c r="M73" s="91"/>
      <c r="N73" s="94"/>
    </row>
    <row r="74" spans="1:14" s="130" customFormat="1" ht="16.5" customHeight="1">
      <c r="A74" s="12"/>
      <c r="B74" s="220" t="s">
        <v>114</v>
      </c>
      <c r="C74" s="221"/>
      <c r="D74" s="221"/>
      <c r="E74" s="221"/>
      <c r="F74" s="221"/>
      <c r="G74" s="221"/>
      <c r="H74" s="221"/>
      <c r="I74" s="221"/>
      <c r="J74" s="221"/>
      <c r="K74" s="221"/>
      <c r="L74" s="221"/>
      <c r="M74" s="221"/>
    </row>
    <row r="75" spans="1:14" s="4" customFormat="1" ht="15.75" hidden="1">
      <c r="A75" s="12"/>
      <c r="B75" s="30"/>
      <c r="C75" s="28"/>
      <c r="D75" s="30"/>
      <c r="E75" s="27"/>
      <c r="F75" s="27"/>
      <c r="G75" s="29"/>
      <c r="H75" s="28"/>
      <c r="I75" s="28"/>
      <c r="J75" s="28"/>
      <c r="K75" s="31"/>
      <c r="L75" s="28"/>
      <c r="M75" s="28"/>
    </row>
    <row r="76" spans="1:14" s="4" customFormat="1" ht="18.75" hidden="1">
      <c r="A76" s="12"/>
      <c r="B76" s="40"/>
      <c r="C76" s="28"/>
      <c r="D76" s="30"/>
      <c r="E76" s="27"/>
      <c r="F76" s="27"/>
      <c r="G76" s="30"/>
      <c r="H76" s="28"/>
      <c r="I76" s="28"/>
      <c r="J76" s="28"/>
      <c r="K76" s="31"/>
      <c r="L76" s="28"/>
      <c r="M76" s="28"/>
    </row>
    <row r="77" spans="1:14" s="7" customFormat="1" ht="15.75" hidden="1" customHeight="1">
      <c r="A77" s="197"/>
      <c r="B77" s="197"/>
      <c r="C77" s="197"/>
      <c r="D77" s="198"/>
      <c r="E77" s="199"/>
      <c r="F77" s="199"/>
      <c r="G77" s="199"/>
      <c r="H77" s="199"/>
      <c r="I77" s="199"/>
      <c r="J77" s="199"/>
      <c r="K77" s="199"/>
      <c r="L77" s="199"/>
      <c r="M77" s="205"/>
    </row>
    <row r="78" spans="1:14" s="7" customFormat="1" ht="33" hidden="1" customHeight="1">
      <c r="A78" s="197"/>
      <c r="B78" s="197"/>
      <c r="C78" s="197"/>
      <c r="D78" s="197"/>
      <c r="E78" s="197"/>
      <c r="F78" s="191"/>
      <c r="G78" s="192"/>
      <c r="H78" s="197"/>
      <c r="I78" s="197"/>
      <c r="J78" s="197"/>
      <c r="K78" s="197"/>
      <c r="L78" s="197"/>
      <c r="M78" s="197"/>
    </row>
    <row r="79" spans="1:14" s="7" customFormat="1" ht="33" hidden="1" customHeight="1">
      <c r="A79" s="197"/>
      <c r="B79" s="197"/>
      <c r="C79" s="197"/>
      <c r="D79" s="59"/>
      <c r="E79" s="59"/>
      <c r="F79" s="59"/>
      <c r="G79" s="59"/>
      <c r="H79" s="59"/>
      <c r="I79" s="59"/>
      <c r="J79" s="59"/>
      <c r="K79" s="59"/>
      <c r="L79" s="191"/>
      <c r="M79" s="206"/>
    </row>
    <row r="80" spans="1:14" s="6" customFormat="1" ht="15.75" hidden="1">
      <c r="A80" s="202"/>
      <c r="B80" s="82"/>
      <c r="C80" s="83"/>
      <c r="D80" s="83"/>
      <c r="E80" s="84"/>
      <c r="F80" s="88"/>
      <c r="G80" s="105"/>
      <c r="H80" s="88"/>
      <c r="I80" s="88"/>
      <c r="J80" s="102"/>
      <c r="K80" s="84"/>
      <c r="L80" s="90"/>
      <c r="M80" s="91"/>
    </row>
    <row r="81" spans="1:14" s="6" customFormat="1" ht="15.75" hidden="1">
      <c r="A81" s="203"/>
      <c r="B81" s="82"/>
      <c r="C81" s="83"/>
      <c r="D81" s="83"/>
      <c r="E81" s="84"/>
      <c r="F81" s="88"/>
      <c r="G81" s="89"/>
      <c r="H81" s="88"/>
      <c r="I81" s="84"/>
      <c r="J81" s="85"/>
      <c r="K81" s="84"/>
      <c r="L81" s="97"/>
      <c r="M81" s="91"/>
    </row>
    <row r="82" spans="1:14" s="6" customFormat="1" ht="15.75" hidden="1">
      <c r="A82" s="204"/>
      <c r="B82" s="82"/>
      <c r="C82" s="83"/>
      <c r="D82" s="87"/>
      <c r="E82" s="84"/>
      <c r="F82" s="88"/>
      <c r="G82" s="89"/>
      <c r="H82" s="88"/>
      <c r="I82" s="84"/>
      <c r="J82" s="85"/>
      <c r="K82" s="84"/>
      <c r="L82" s="97"/>
      <c r="M82" s="92"/>
    </row>
    <row r="83" spans="1:14" s="6" customFormat="1" ht="15.75" hidden="1">
      <c r="A83" s="12"/>
      <c r="B83" s="18"/>
      <c r="C83" s="14"/>
      <c r="D83" s="15"/>
      <c r="E83" s="16"/>
      <c r="F83" s="17"/>
      <c r="G83" s="19"/>
      <c r="H83" s="17"/>
      <c r="I83" s="17"/>
      <c r="J83" s="17"/>
      <c r="K83" s="16"/>
      <c r="L83" s="17"/>
      <c r="M83" s="26"/>
    </row>
    <row r="84" spans="1:14" s="24" customFormat="1" ht="15.75" hidden="1">
      <c r="A84" s="20"/>
      <c r="B84" s="18"/>
      <c r="C84" s="22"/>
      <c r="D84" s="18"/>
      <c r="E84" s="25"/>
      <c r="F84" s="32"/>
      <c r="G84" s="33"/>
      <c r="H84" s="32"/>
      <c r="I84" s="32"/>
      <c r="J84" s="32"/>
      <c r="K84" s="25"/>
      <c r="L84" s="32"/>
      <c r="M84" s="34"/>
    </row>
    <row r="85" spans="1:14" s="4" customFormat="1" ht="15.75" hidden="1">
      <c r="A85" s="12"/>
      <c r="B85" s="27"/>
      <c r="C85" s="28"/>
      <c r="D85" s="28"/>
      <c r="E85" s="27"/>
      <c r="F85" s="27"/>
      <c r="G85" s="29"/>
      <c r="H85" s="28"/>
      <c r="I85" s="28"/>
      <c r="J85" s="28"/>
      <c r="K85" s="29"/>
      <c r="L85" s="28"/>
      <c r="M85" s="28"/>
    </row>
    <row r="86" spans="1:14" s="6" customFormat="1" ht="12" hidden="1" customHeight="1">
      <c r="B86" s="5"/>
    </row>
    <row r="87" spans="1:14" s="7" customFormat="1" ht="15.75" hidden="1">
      <c r="A87" s="197"/>
      <c r="B87" s="197"/>
      <c r="C87" s="197"/>
      <c r="D87" s="198"/>
      <c r="E87" s="199"/>
      <c r="F87" s="199"/>
      <c r="G87" s="199"/>
      <c r="H87" s="200"/>
      <c r="I87" s="200"/>
      <c r="J87" s="200"/>
      <c r="K87" s="200"/>
      <c r="L87" s="200"/>
      <c r="M87" s="201"/>
    </row>
    <row r="88" spans="1:14" s="7" customFormat="1" ht="33" hidden="1" customHeight="1">
      <c r="A88" s="197"/>
      <c r="B88" s="197"/>
      <c r="C88" s="197"/>
      <c r="D88" s="197"/>
      <c r="E88" s="197"/>
      <c r="F88" s="191"/>
      <c r="G88" s="192"/>
      <c r="H88" s="197"/>
      <c r="I88" s="197"/>
      <c r="J88" s="197"/>
      <c r="K88" s="197"/>
      <c r="L88" s="197"/>
      <c r="M88" s="197"/>
    </row>
    <row r="89" spans="1:14" s="7" customFormat="1" ht="33" hidden="1" customHeight="1">
      <c r="A89" s="197"/>
      <c r="B89" s="197"/>
      <c r="C89" s="197"/>
      <c r="D89" s="59"/>
      <c r="E89" s="59"/>
      <c r="F89" s="59"/>
      <c r="G89" s="59"/>
      <c r="H89" s="59"/>
      <c r="I89" s="59"/>
      <c r="J89" s="59"/>
      <c r="K89" s="59"/>
      <c r="L89" s="191"/>
      <c r="M89" s="192"/>
    </row>
    <row r="90" spans="1:14" s="6" customFormat="1" ht="15.75" hidden="1">
      <c r="A90" s="202"/>
      <c r="B90" s="82"/>
      <c r="C90" s="83"/>
      <c r="D90" s="88"/>
      <c r="E90" s="95"/>
      <c r="F90" s="88"/>
      <c r="G90" s="98"/>
      <c r="H90" s="88"/>
      <c r="I90" s="84"/>
      <c r="J90" s="103"/>
      <c r="K90" s="84"/>
      <c r="L90" s="90"/>
      <c r="M90" s="91"/>
      <c r="N90" s="94"/>
    </row>
    <row r="91" spans="1:14" s="6" customFormat="1" ht="15.75" hidden="1">
      <c r="A91" s="203"/>
      <c r="B91" s="82"/>
      <c r="C91" s="83"/>
      <c r="D91" s="88"/>
      <c r="E91" s="95"/>
      <c r="F91" s="88"/>
      <c r="G91" s="98"/>
      <c r="H91" s="88"/>
      <c r="I91" s="84"/>
      <c r="J91" s="85"/>
      <c r="K91" s="84"/>
      <c r="L91" s="97"/>
      <c r="M91" s="91"/>
      <c r="N91" s="94"/>
    </row>
    <row r="92" spans="1:14" s="6" customFormat="1" ht="15.75" hidden="1">
      <c r="A92" s="204"/>
      <c r="B92" s="82"/>
      <c r="C92" s="83"/>
      <c r="D92" s="88"/>
      <c r="E92" s="95"/>
      <c r="F92" s="88"/>
      <c r="G92" s="98"/>
      <c r="H92" s="88"/>
      <c r="I92" s="84"/>
      <c r="J92" s="85"/>
      <c r="K92" s="84"/>
      <c r="L92" s="97"/>
      <c r="M92" s="91"/>
      <c r="N92" s="94"/>
    </row>
    <row r="93" spans="1:14" s="24" customFormat="1" ht="18" hidden="1" customHeight="1">
      <c r="A93" s="20"/>
      <c r="B93" s="21"/>
      <c r="C93" s="22"/>
      <c r="D93" s="210"/>
      <c r="E93" s="211"/>
      <c r="F93" s="211"/>
      <c r="G93" s="211"/>
      <c r="H93" s="211"/>
      <c r="I93" s="211"/>
      <c r="J93" s="211"/>
      <c r="K93" s="211"/>
      <c r="L93" s="211"/>
      <c r="M93" s="211"/>
      <c r="N93" s="23"/>
    </row>
    <row r="94" spans="1:14" s="4" customFormat="1" ht="15.75" hidden="1">
      <c r="A94" s="12"/>
      <c r="B94" s="18"/>
      <c r="C94" s="28"/>
      <c r="D94" s="30"/>
      <c r="E94" s="27"/>
      <c r="F94" s="27"/>
      <c r="G94" s="29"/>
      <c r="H94" s="28"/>
      <c r="I94" s="28"/>
      <c r="J94" s="28"/>
      <c r="K94" s="31"/>
      <c r="L94" s="28"/>
      <c r="M94" s="28"/>
    </row>
    <row r="95" spans="1:14" s="4" customFormat="1" ht="15.75" hidden="1">
      <c r="A95" s="12"/>
      <c r="B95" s="30"/>
      <c r="C95" s="28"/>
      <c r="D95" s="30"/>
      <c r="E95" s="27"/>
      <c r="F95" s="27"/>
      <c r="G95" s="29"/>
      <c r="H95" s="28"/>
      <c r="I95" s="28"/>
      <c r="J95" s="28"/>
      <c r="K95" s="31"/>
      <c r="L95" s="28"/>
      <c r="M95" s="28"/>
    </row>
    <row r="96" spans="1:14" s="4" customFormat="1" ht="30" customHeight="1">
      <c r="A96" s="12"/>
      <c r="B96" s="40" t="str">
        <f>Nodrosinajums!B15</f>
        <v>Namiķi</v>
      </c>
      <c r="C96" s="28"/>
      <c r="D96" s="30"/>
      <c r="E96" s="27"/>
      <c r="F96" s="27"/>
      <c r="G96" s="30"/>
      <c r="H96" s="28"/>
      <c r="I96" s="28"/>
      <c r="J96" s="28"/>
      <c r="K96" s="31"/>
      <c r="L96" s="28"/>
      <c r="M96" s="28"/>
    </row>
    <row r="97" spans="1:14" s="7" customFormat="1" ht="15.75" customHeight="1">
      <c r="A97" s="197" t="s">
        <v>1</v>
      </c>
      <c r="B97" s="197" t="s">
        <v>16</v>
      </c>
      <c r="C97" s="197"/>
      <c r="D97" s="198" t="s">
        <v>10</v>
      </c>
      <c r="E97" s="199"/>
      <c r="F97" s="199"/>
      <c r="G97" s="199"/>
      <c r="H97" s="199"/>
      <c r="I97" s="199"/>
      <c r="J97" s="199"/>
      <c r="K97" s="199"/>
      <c r="L97" s="199"/>
      <c r="M97" s="205"/>
    </row>
    <row r="98" spans="1:14" s="7" customFormat="1" ht="33" customHeight="1">
      <c r="A98" s="197"/>
      <c r="B98" s="197"/>
      <c r="C98" s="197"/>
      <c r="D98" s="197" t="s">
        <v>17</v>
      </c>
      <c r="E98" s="197"/>
      <c r="F98" s="191" t="s">
        <v>23</v>
      </c>
      <c r="G98" s="192"/>
      <c r="H98" s="197" t="s">
        <v>20</v>
      </c>
      <c r="I98" s="197"/>
      <c r="J98" s="197"/>
      <c r="K98" s="197"/>
      <c r="L98" s="197"/>
      <c r="M98" s="197"/>
    </row>
    <row r="99" spans="1:14" s="7" customFormat="1" ht="33" customHeight="1">
      <c r="A99" s="197"/>
      <c r="B99" s="197"/>
      <c r="C99" s="197"/>
      <c r="D99" s="59" t="s">
        <v>18</v>
      </c>
      <c r="E99" s="59" t="s">
        <v>19</v>
      </c>
      <c r="F99" s="59" t="s">
        <v>18</v>
      </c>
      <c r="G99" s="59" t="s">
        <v>7</v>
      </c>
      <c r="H99" s="59" t="s">
        <v>22</v>
      </c>
      <c r="I99" s="59" t="s">
        <v>19</v>
      </c>
      <c r="J99" s="59" t="s">
        <v>21</v>
      </c>
      <c r="K99" s="59" t="s">
        <v>24</v>
      </c>
      <c r="L99" s="191" t="s">
        <v>44</v>
      </c>
      <c r="M99" s="206"/>
    </row>
    <row r="100" spans="1:14" s="6" customFormat="1" ht="15.75">
      <c r="A100" s="202"/>
      <c r="B100" s="82">
        <v>2008</v>
      </c>
      <c r="C100" s="83"/>
      <c r="D100" s="83">
        <v>13629</v>
      </c>
      <c r="E100" s="84">
        <f>D100/365</f>
        <v>37.339726027397262</v>
      </c>
      <c r="F100" s="85">
        <f>D100-H100</f>
        <v>338</v>
      </c>
      <c r="G100" s="89">
        <f>F100/D100</f>
        <v>2.4800058698363783E-2</v>
      </c>
      <c r="H100" s="85">
        <v>13291</v>
      </c>
      <c r="I100" s="84">
        <f>H100/365</f>
        <v>36.413698630136984</v>
      </c>
      <c r="J100" s="85">
        <v>11812</v>
      </c>
      <c r="K100" s="84">
        <f>J100/365/Nodrosinajums!$F$15*1000</f>
        <v>85.386923049119886</v>
      </c>
      <c r="L100" s="97">
        <f>H100-J100</f>
        <v>1479</v>
      </c>
      <c r="M100" s="91"/>
    </row>
    <row r="101" spans="1:14" s="6" customFormat="1" ht="15.75">
      <c r="A101" s="203"/>
      <c r="B101" s="82">
        <v>2009</v>
      </c>
      <c r="C101" s="83"/>
      <c r="D101" s="83">
        <v>15069</v>
      </c>
      <c r="E101" s="84">
        <f t="shared" ref="E101:E102" si="32">D101/365</f>
        <v>41.284931506849318</v>
      </c>
      <c r="F101" s="85">
        <f t="shared" ref="F101:F102" si="33">D101-H101</f>
        <v>493</v>
      </c>
      <c r="G101" s="89">
        <f t="shared" ref="G101:G102" si="34">F101/D101</f>
        <v>3.271617227420532E-2</v>
      </c>
      <c r="H101" s="85">
        <v>14576</v>
      </c>
      <c r="I101" s="84">
        <f t="shared" ref="I101:I102" si="35">H101/365</f>
        <v>39.934246575342463</v>
      </c>
      <c r="J101" s="85">
        <v>13310</v>
      </c>
      <c r="K101" s="84">
        <f>J101/365/Nodrosinajums!$F$15*1000</f>
        <v>96.215708244478989</v>
      </c>
      <c r="L101" s="97">
        <f t="shared" ref="L101:L102" si="36">H101-J101</f>
        <v>1266</v>
      </c>
      <c r="M101" s="91"/>
    </row>
    <row r="102" spans="1:14" s="6" customFormat="1" ht="15.75">
      <c r="A102" s="204"/>
      <c r="B102" s="82">
        <v>2010</v>
      </c>
      <c r="C102" s="83"/>
      <c r="D102" s="87">
        <v>15043</v>
      </c>
      <c r="E102" s="84">
        <f t="shared" si="32"/>
        <v>41.213698630136989</v>
      </c>
      <c r="F102" s="85">
        <f t="shared" si="33"/>
        <v>772</v>
      </c>
      <c r="G102" s="89">
        <f t="shared" si="34"/>
        <v>5.1319550621551552E-2</v>
      </c>
      <c r="H102" s="85">
        <v>14271</v>
      </c>
      <c r="I102" s="84">
        <f t="shared" si="35"/>
        <v>39.098630136986301</v>
      </c>
      <c r="J102" s="85">
        <v>13090</v>
      </c>
      <c r="K102" s="84">
        <f>J102/365/Nodrosinajums!$F$15*1000</f>
        <v>94.625365959446256</v>
      </c>
      <c r="L102" s="97">
        <f t="shared" si="36"/>
        <v>1181</v>
      </c>
      <c r="M102" s="92"/>
    </row>
    <row r="103" spans="1:14" s="6" customFormat="1" ht="15.75">
      <c r="A103" s="12"/>
      <c r="B103" s="18"/>
      <c r="C103" s="14"/>
      <c r="D103" s="15"/>
      <c r="E103" s="16"/>
      <c r="F103" s="17"/>
      <c r="G103" s="19"/>
      <c r="H103" s="17"/>
      <c r="I103" s="17"/>
      <c r="J103" s="17"/>
      <c r="K103" s="16"/>
      <c r="L103" s="17"/>
      <c r="M103" s="26"/>
    </row>
    <row r="104" spans="1:14" s="24" customFormat="1" ht="3" customHeight="1">
      <c r="A104" s="20"/>
      <c r="B104" s="18"/>
      <c r="C104" s="22"/>
      <c r="D104" s="18"/>
      <c r="E104" s="25"/>
      <c r="F104" s="32"/>
      <c r="G104" s="33"/>
      <c r="H104" s="32"/>
      <c r="I104" s="32"/>
      <c r="J104" s="32"/>
      <c r="K104" s="25"/>
      <c r="L104" s="32"/>
      <c r="M104" s="34"/>
    </row>
    <row r="105" spans="1:14" s="4" customFormat="1" ht="15.75" hidden="1">
      <c r="A105" s="12"/>
      <c r="B105" s="28"/>
      <c r="C105" s="28"/>
      <c r="D105" s="28"/>
      <c r="E105" s="27"/>
      <c r="F105" s="29"/>
      <c r="G105" s="29"/>
      <c r="H105" s="28"/>
      <c r="I105" s="28"/>
      <c r="J105" s="28"/>
      <c r="K105" s="29"/>
      <c r="L105" s="28"/>
      <c r="M105" s="28"/>
    </row>
    <row r="106" spans="1:14" s="6" customFormat="1" ht="5.25" customHeight="1">
      <c r="B106" s="5"/>
    </row>
    <row r="107" spans="1:14" s="7" customFormat="1" ht="15.75">
      <c r="A107" s="197" t="s">
        <v>1</v>
      </c>
      <c r="B107" s="197" t="s">
        <v>16</v>
      </c>
      <c r="C107" s="197"/>
      <c r="D107" s="198" t="s">
        <v>11</v>
      </c>
      <c r="E107" s="199"/>
      <c r="F107" s="199"/>
      <c r="G107" s="199"/>
      <c r="H107" s="200"/>
      <c r="I107" s="200"/>
      <c r="J107" s="200"/>
      <c r="K107" s="200"/>
      <c r="L107" s="200"/>
      <c r="M107" s="201"/>
    </row>
    <row r="108" spans="1:14" s="7" customFormat="1" ht="33" customHeight="1">
      <c r="A108" s="197"/>
      <c r="B108" s="197"/>
      <c r="C108" s="197"/>
      <c r="D108" s="197" t="s">
        <v>26</v>
      </c>
      <c r="E108" s="197"/>
      <c r="F108" s="191" t="s">
        <v>25</v>
      </c>
      <c r="G108" s="192"/>
      <c r="H108" s="197" t="s">
        <v>27</v>
      </c>
      <c r="I108" s="197"/>
      <c r="J108" s="197"/>
      <c r="K108" s="197"/>
      <c r="L108" s="197"/>
      <c r="M108" s="197"/>
    </row>
    <row r="109" spans="1:14" s="7" customFormat="1" ht="33" customHeight="1">
      <c r="A109" s="197"/>
      <c r="B109" s="197"/>
      <c r="C109" s="197"/>
      <c r="D109" s="59" t="s">
        <v>18</v>
      </c>
      <c r="E109" s="59" t="s">
        <v>19</v>
      </c>
      <c r="F109" s="59" t="s">
        <v>18</v>
      </c>
      <c r="G109" s="59" t="s">
        <v>7</v>
      </c>
      <c r="H109" s="59" t="s">
        <v>22</v>
      </c>
      <c r="I109" s="59" t="s">
        <v>19</v>
      </c>
      <c r="J109" s="59" t="s">
        <v>28</v>
      </c>
      <c r="K109" s="59" t="s">
        <v>24</v>
      </c>
      <c r="L109" s="191" t="s">
        <v>43</v>
      </c>
      <c r="M109" s="192"/>
    </row>
    <row r="110" spans="1:14" s="6" customFormat="1" ht="15.75">
      <c r="A110" s="202"/>
      <c r="B110" s="82">
        <v>2008</v>
      </c>
      <c r="C110" s="83"/>
      <c r="D110" s="85" t="s">
        <v>29</v>
      </c>
      <c r="E110" s="84" t="s">
        <v>29</v>
      </c>
      <c r="F110" s="85" t="s">
        <v>29</v>
      </c>
      <c r="G110" s="84" t="s">
        <v>29</v>
      </c>
      <c r="H110" s="85">
        <v>13291</v>
      </c>
      <c r="I110" s="84">
        <f>H110/365</f>
        <v>36.413698630136984</v>
      </c>
      <c r="J110" s="85">
        <f>J100</f>
        <v>11812</v>
      </c>
      <c r="K110" s="84">
        <f>J110/365/Nodrosinajums!$J$15*1000</f>
        <v>85.386923049119886</v>
      </c>
      <c r="L110" s="97">
        <f>H110-J110</f>
        <v>1479</v>
      </c>
      <c r="M110" s="91"/>
      <c r="N110" s="94"/>
    </row>
    <row r="111" spans="1:14" s="6" customFormat="1" ht="15.75">
      <c r="A111" s="203"/>
      <c r="B111" s="82">
        <v>2009</v>
      </c>
      <c r="C111" s="83"/>
      <c r="D111" s="83">
        <v>22749</v>
      </c>
      <c r="E111" s="84">
        <f t="shared" ref="E111:E112" si="37">D111/365</f>
        <v>62.326027397260276</v>
      </c>
      <c r="F111" s="85">
        <f t="shared" ref="F111:F112" si="38">D111-H111</f>
        <v>8173</v>
      </c>
      <c r="G111" s="89">
        <f t="shared" ref="G111:G112" si="39">F111/D111</f>
        <v>0.35926853927645169</v>
      </c>
      <c r="H111" s="85">
        <v>14576</v>
      </c>
      <c r="I111" s="84">
        <f t="shared" ref="I111:I112" si="40">H111/365</f>
        <v>39.934246575342463</v>
      </c>
      <c r="J111" s="85">
        <f t="shared" ref="J111:J112" si="41">J101</f>
        <v>13310</v>
      </c>
      <c r="K111" s="84">
        <f>J111/365/Nodrosinajums!$J$15*1000</f>
        <v>96.215708244478989</v>
      </c>
      <c r="L111" s="97">
        <f t="shared" ref="L111:L112" si="42">H111-J111</f>
        <v>1266</v>
      </c>
      <c r="M111" s="91"/>
      <c r="N111" s="94"/>
    </row>
    <row r="112" spans="1:14" s="6" customFormat="1" ht="15.75">
      <c r="A112" s="204"/>
      <c r="B112" s="82">
        <v>2010</v>
      </c>
      <c r="C112" s="83"/>
      <c r="D112" s="87">
        <v>30649</v>
      </c>
      <c r="E112" s="84">
        <f t="shared" si="37"/>
        <v>83.969863013698628</v>
      </c>
      <c r="F112" s="85">
        <f t="shared" si="38"/>
        <v>16378</v>
      </c>
      <c r="G112" s="89">
        <f t="shared" si="39"/>
        <v>0.53437306274266694</v>
      </c>
      <c r="H112" s="85">
        <v>14271</v>
      </c>
      <c r="I112" s="84">
        <f t="shared" si="40"/>
        <v>39.098630136986301</v>
      </c>
      <c r="J112" s="85">
        <f t="shared" si="41"/>
        <v>13090</v>
      </c>
      <c r="K112" s="84">
        <f>J112/365/Nodrosinajums!$J$15*1000</f>
        <v>94.625365959446256</v>
      </c>
      <c r="L112" s="97">
        <f t="shared" si="42"/>
        <v>1181</v>
      </c>
      <c r="M112" s="91"/>
      <c r="N112" s="94"/>
    </row>
    <row r="113" spans="1:13" s="4" customFormat="1" ht="15.75">
      <c r="A113" s="12"/>
      <c r="B113" s="30"/>
      <c r="C113" s="28"/>
      <c r="D113" s="30"/>
      <c r="E113" s="27"/>
      <c r="F113" s="27"/>
      <c r="G113" s="29"/>
      <c r="H113" s="28"/>
      <c r="I113" s="28"/>
      <c r="J113" s="28"/>
      <c r="K113" s="31"/>
      <c r="L113" s="28"/>
      <c r="M113" s="28"/>
    </row>
    <row r="114" spans="1:13" s="4" customFormat="1" ht="15.75" hidden="1">
      <c r="A114" s="12"/>
      <c r="B114" s="30"/>
      <c r="C114" s="28"/>
      <c r="D114" s="30"/>
      <c r="E114" s="27"/>
      <c r="F114" s="27"/>
      <c r="G114" s="29"/>
      <c r="H114" s="28"/>
      <c r="I114" s="28"/>
      <c r="J114" s="28"/>
      <c r="K114" s="31"/>
      <c r="L114" s="28"/>
      <c r="M114" s="28"/>
    </row>
    <row r="115" spans="1:13" s="4" customFormat="1" ht="15.75" hidden="1">
      <c r="A115" s="12"/>
      <c r="B115" s="30"/>
      <c r="C115" s="28"/>
      <c r="D115" s="30"/>
      <c r="E115" s="27"/>
      <c r="F115" s="27"/>
      <c r="G115" s="29"/>
      <c r="H115" s="28"/>
      <c r="I115" s="28"/>
      <c r="J115" s="28"/>
      <c r="K115" s="31"/>
      <c r="L115" s="28"/>
      <c r="M115" s="28"/>
    </row>
    <row r="116" spans="1:13" s="4" customFormat="1" ht="33.75" customHeight="1">
      <c r="A116" s="12"/>
      <c r="B116" s="41" t="str">
        <f>Nodrosinajums!B16</f>
        <v>Mežvidi</v>
      </c>
      <c r="C116" s="28"/>
      <c r="D116" s="30"/>
      <c r="E116" s="27"/>
      <c r="F116" s="27"/>
      <c r="G116" s="30"/>
      <c r="H116" s="28"/>
      <c r="I116" s="28"/>
      <c r="J116" s="28"/>
      <c r="K116" s="31"/>
      <c r="L116" s="28"/>
      <c r="M116" s="28"/>
    </row>
    <row r="117" spans="1:13" s="7" customFormat="1" ht="15.75" customHeight="1">
      <c r="A117" s="197" t="s">
        <v>1</v>
      </c>
      <c r="B117" s="197" t="s">
        <v>16</v>
      </c>
      <c r="C117" s="197"/>
      <c r="D117" s="198" t="s">
        <v>10</v>
      </c>
      <c r="E117" s="199"/>
      <c r="F117" s="199"/>
      <c r="G117" s="199"/>
      <c r="H117" s="199"/>
      <c r="I117" s="199"/>
      <c r="J117" s="199"/>
      <c r="K117" s="199"/>
      <c r="L117" s="199"/>
      <c r="M117" s="205"/>
    </row>
    <row r="118" spans="1:13" s="7" customFormat="1" ht="33" customHeight="1">
      <c r="A118" s="197"/>
      <c r="B118" s="197"/>
      <c r="C118" s="197"/>
      <c r="D118" s="197" t="s">
        <v>17</v>
      </c>
      <c r="E118" s="197"/>
      <c r="F118" s="191" t="s">
        <v>23</v>
      </c>
      <c r="G118" s="192"/>
      <c r="H118" s="197" t="s">
        <v>20</v>
      </c>
      <c r="I118" s="197"/>
      <c r="J118" s="197"/>
      <c r="K118" s="197"/>
      <c r="L118" s="197"/>
      <c r="M118" s="197"/>
    </row>
    <row r="119" spans="1:13" s="7" customFormat="1" ht="33" customHeight="1">
      <c r="A119" s="197"/>
      <c r="B119" s="197"/>
      <c r="C119" s="197"/>
      <c r="D119" s="59" t="s">
        <v>18</v>
      </c>
      <c r="E119" s="59" t="s">
        <v>19</v>
      </c>
      <c r="F119" s="59" t="s">
        <v>18</v>
      </c>
      <c r="G119" s="59" t="s">
        <v>7</v>
      </c>
      <c r="H119" s="59" t="s">
        <v>22</v>
      </c>
      <c r="I119" s="59" t="s">
        <v>19</v>
      </c>
      <c r="J119" s="59" t="s">
        <v>21</v>
      </c>
      <c r="K119" s="59" t="s">
        <v>24</v>
      </c>
      <c r="L119" s="191" t="s">
        <v>44</v>
      </c>
      <c r="M119" s="206"/>
    </row>
    <row r="120" spans="1:13" s="6" customFormat="1" ht="15.75">
      <c r="A120" s="202"/>
      <c r="B120" s="82">
        <v>2008</v>
      </c>
      <c r="C120" s="83"/>
      <c r="D120" s="83">
        <v>12586</v>
      </c>
      <c r="E120" s="84">
        <v>16.809999999999999</v>
      </c>
      <c r="F120" s="82" t="s">
        <v>29</v>
      </c>
      <c r="G120" s="82" t="s">
        <v>29</v>
      </c>
      <c r="H120" s="82" t="s">
        <v>29</v>
      </c>
      <c r="I120" s="82" t="s">
        <v>29</v>
      </c>
      <c r="J120" s="82" t="s">
        <v>29</v>
      </c>
      <c r="K120" s="82" t="s">
        <v>29</v>
      </c>
      <c r="L120" s="96" t="s">
        <v>29</v>
      </c>
      <c r="M120" s="91"/>
    </row>
    <row r="121" spans="1:13" s="6" customFormat="1" ht="15.75">
      <c r="A121" s="203"/>
      <c r="B121" s="82">
        <v>2009</v>
      </c>
      <c r="C121" s="83"/>
      <c r="D121" s="83">
        <v>9039</v>
      </c>
      <c r="E121" s="84">
        <v>10.76</v>
      </c>
      <c r="F121" s="82" t="s">
        <v>29</v>
      </c>
      <c r="G121" s="82" t="s">
        <v>29</v>
      </c>
      <c r="H121" s="82" t="s">
        <v>29</v>
      </c>
      <c r="I121" s="82" t="s">
        <v>29</v>
      </c>
      <c r="J121" s="82" t="s">
        <v>29</v>
      </c>
      <c r="K121" s="82" t="s">
        <v>29</v>
      </c>
      <c r="L121" s="96" t="s">
        <v>29</v>
      </c>
      <c r="M121" s="91"/>
    </row>
    <row r="122" spans="1:13" s="6" customFormat="1" ht="15.75">
      <c r="A122" s="204"/>
      <c r="B122" s="82">
        <v>2010</v>
      </c>
      <c r="C122" s="83"/>
      <c r="D122" s="99">
        <v>12415</v>
      </c>
      <c r="E122" s="100">
        <f t="shared" ref="E122" si="43">+D122/365</f>
        <v>34.013698630136986</v>
      </c>
      <c r="F122" s="82" t="s">
        <v>29</v>
      </c>
      <c r="G122" s="82" t="s">
        <v>29</v>
      </c>
      <c r="H122" s="82" t="s">
        <v>29</v>
      </c>
      <c r="I122" s="82" t="s">
        <v>29</v>
      </c>
      <c r="J122" s="82" t="s">
        <v>29</v>
      </c>
      <c r="K122" s="82" t="s">
        <v>29</v>
      </c>
      <c r="L122" s="147" t="s">
        <v>29</v>
      </c>
      <c r="M122" s="92"/>
    </row>
    <row r="123" spans="1:13" s="6" customFormat="1" ht="5.25" customHeight="1">
      <c r="A123" s="12"/>
      <c r="B123" s="18"/>
      <c r="C123" s="14"/>
      <c r="D123" s="15"/>
      <c r="E123" s="16"/>
      <c r="F123" s="17"/>
      <c r="G123" s="19"/>
      <c r="H123" s="17"/>
      <c r="I123" s="17"/>
      <c r="J123" s="17"/>
      <c r="K123" s="16"/>
      <c r="L123" s="17"/>
      <c r="M123" s="26"/>
    </row>
    <row r="124" spans="1:13" s="4" customFormat="1" ht="15.75" hidden="1">
      <c r="A124" s="12"/>
      <c r="B124" s="18"/>
      <c r="C124" s="28"/>
      <c r="D124" s="28"/>
      <c r="E124" s="27"/>
      <c r="F124" s="27"/>
      <c r="G124" s="29"/>
      <c r="H124" s="28"/>
      <c r="I124" s="28"/>
      <c r="J124" s="28"/>
      <c r="K124" s="29"/>
      <c r="L124" s="28"/>
      <c r="M124" s="28"/>
    </row>
    <row r="125" spans="1:13" s="6" customFormat="1" ht="5.25" customHeight="1">
      <c r="B125" s="5"/>
    </row>
    <row r="126" spans="1:13" s="7" customFormat="1" ht="15.75">
      <c r="A126" s="197" t="s">
        <v>1</v>
      </c>
      <c r="B126" s="197" t="s">
        <v>16</v>
      </c>
      <c r="C126" s="197"/>
      <c r="D126" s="212" t="s">
        <v>11</v>
      </c>
      <c r="E126" s="213"/>
      <c r="F126" s="213"/>
      <c r="G126" s="213"/>
      <c r="H126" s="214"/>
      <c r="I126" s="214"/>
      <c r="J126" s="214"/>
      <c r="K126" s="214"/>
      <c r="L126" s="214"/>
      <c r="M126" s="215"/>
    </row>
    <row r="127" spans="1:13" s="7" customFormat="1" ht="33" customHeight="1">
      <c r="A127" s="197"/>
      <c r="B127" s="197"/>
      <c r="C127" s="197"/>
      <c r="D127" s="197" t="s">
        <v>26</v>
      </c>
      <c r="E127" s="197"/>
      <c r="F127" s="191" t="s">
        <v>25</v>
      </c>
      <c r="G127" s="192"/>
      <c r="H127" s="197" t="s">
        <v>27</v>
      </c>
      <c r="I127" s="197"/>
      <c r="J127" s="197"/>
      <c r="K127" s="197"/>
      <c r="L127" s="197"/>
      <c r="M127" s="197"/>
    </row>
    <row r="128" spans="1:13" s="7" customFormat="1" ht="59.25" customHeight="1">
      <c r="A128" s="197"/>
      <c r="B128" s="197"/>
      <c r="C128" s="197"/>
      <c r="D128" s="59" t="s">
        <v>18</v>
      </c>
      <c r="E128" s="59" t="s">
        <v>19</v>
      </c>
      <c r="F128" s="59" t="s">
        <v>18</v>
      </c>
      <c r="G128" s="59" t="s">
        <v>7</v>
      </c>
      <c r="H128" s="59" t="s">
        <v>22</v>
      </c>
      <c r="I128" s="59" t="s">
        <v>19</v>
      </c>
      <c r="J128" s="59" t="s">
        <v>28</v>
      </c>
      <c r="K128" s="59" t="s">
        <v>24</v>
      </c>
      <c r="L128" s="191" t="s">
        <v>43</v>
      </c>
      <c r="M128" s="192"/>
    </row>
    <row r="129" spans="1:14" s="6" customFormat="1" ht="15.75">
      <c r="A129" s="202">
        <f>+A120</f>
        <v>0</v>
      </c>
      <c r="B129" s="82">
        <v>2008</v>
      </c>
      <c r="C129" s="83"/>
      <c r="D129" s="85">
        <v>11203</v>
      </c>
      <c r="E129" s="84">
        <f>+D129/365</f>
        <v>30.693150684931506</v>
      </c>
      <c r="F129" s="82" t="s">
        <v>29</v>
      </c>
      <c r="G129" s="82" t="s">
        <v>29</v>
      </c>
      <c r="H129" s="82" t="s">
        <v>29</v>
      </c>
      <c r="I129" s="82" t="s">
        <v>29</v>
      </c>
      <c r="J129" s="82" t="s">
        <v>29</v>
      </c>
      <c r="K129" s="82" t="s">
        <v>29</v>
      </c>
      <c r="L129" s="114" t="s">
        <v>29</v>
      </c>
      <c r="M129" s="101"/>
      <c r="N129" s="94"/>
    </row>
    <row r="130" spans="1:14" s="6" customFormat="1" ht="15.75">
      <c r="A130" s="203"/>
      <c r="B130" s="82">
        <v>2009</v>
      </c>
      <c r="C130" s="83"/>
      <c r="D130" s="85">
        <v>1612</v>
      </c>
      <c r="E130" s="84">
        <f t="shared" ref="E130:E131" si="44">+D130/365</f>
        <v>4.4164383561643836</v>
      </c>
      <c r="F130" s="82" t="s">
        <v>29</v>
      </c>
      <c r="G130" s="82" t="s">
        <v>29</v>
      </c>
      <c r="H130" s="82" t="s">
        <v>29</v>
      </c>
      <c r="I130" s="82" t="s">
        <v>29</v>
      </c>
      <c r="J130" s="82" t="s">
        <v>29</v>
      </c>
      <c r="K130" s="82" t="s">
        <v>29</v>
      </c>
      <c r="L130" s="114" t="s">
        <v>29</v>
      </c>
      <c r="M130" s="101"/>
      <c r="N130" s="94"/>
    </row>
    <row r="131" spans="1:14" s="6" customFormat="1" ht="15.75">
      <c r="A131" s="204"/>
      <c r="B131" s="82">
        <v>2010</v>
      </c>
      <c r="C131" s="83"/>
      <c r="D131" s="85">
        <v>1529</v>
      </c>
      <c r="E131" s="84">
        <f t="shared" si="44"/>
        <v>4.1890410958904107</v>
      </c>
      <c r="F131" s="82" t="s">
        <v>29</v>
      </c>
      <c r="G131" s="82" t="s">
        <v>29</v>
      </c>
      <c r="H131" s="82" t="s">
        <v>29</v>
      </c>
      <c r="I131" s="82" t="s">
        <v>29</v>
      </c>
      <c r="J131" s="82" t="s">
        <v>29</v>
      </c>
      <c r="K131" s="82" t="s">
        <v>29</v>
      </c>
      <c r="L131" s="147" t="s">
        <v>29</v>
      </c>
      <c r="M131" s="101"/>
      <c r="N131" s="94"/>
    </row>
    <row r="132" spans="1:14" s="24" customFormat="1" ht="18" hidden="1" customHeight="1">
      <c r="A132" s="20"/>
      <c r="B132" s="21"/>
      <c r="C132" s="22"/>
      <c r="D132" s="210"/>
      <c r="E132" s="211"/>
      <c r="F132" s="211"/>
      <c r="G132" s="211"/>
      <c r="H132" s="211"/>
      <c r="I132" s="211"/>
      <c r="J132" s="211"/>
      <c r="K132" s="211"/>
      <c r="L132" s="211"/>
      <c r="M132" s="211"/>
      <c r="N132" s="23"/>
    </row>
    <row r="133" spans="1:14" s="4" customFormat="1" ht="15.75">
      <c r="A133" s="12"/>
      <c r="B133" s="18" t="s">
        <v>146</v>
      </c>
      <c r="C133" s="28"/>
      <c r="D133" s="30"/>
      <c r="E133" s="27"/>
      <c r="F133" s="27"/>
      <c r="G133" s="29"/>
      <c r="H133" s="28"/>
      <c r="I133" s="28"/>
      <c r="J133" s="28"/>
      <c r="K133" s="31"/>
      <c r="L133" s="28"/>
      <c r="M133" s="28"/>
    </row>
    <row r="134" spans="1:14" s="4" customFormat="1" ht="30.75" customHeight="1">
      <c r="A134" s="12"/>
      <c r="B134" s="41" t="str">
        <f>Nodrosinajums!B17</f>
        <v>Vadakste</v>
      </c>
      <c r="C134" s="28"/>
      <c r="D134" s="30"/>
      <c r="E134" s="27"/>
      <c r="F134" s="27"/>
      <c r="G134" s="30"/>
      <c r="H134" s="28"/>
      <c r="I134" s="28"/>
      <c r="J134" s="28"/>
      <c r="K134" s="31"/>
      <c r="L134" s="28"/>
      <c r="M134" s="28"/>
    </row>
    <row r="135" spans="1:14" s="7" customFormat="1" ht="15.75" customHeight="1">
      <c r="A135" s="197" t="s">
        <v>1</v>
      </c>
      <c r="B135" s="197" t="s">
        <v>16</v>
      </c>
      <c r="C135" s="197"/>
      <c r="D135" s="198" t="s">
        <v>10</v>
      </c>
      <c r="E135" s="199"/>
      <c r="F135" s="199"/>
      <c r="G135" s="199"/>
      <c r="H135" s="199"/>
      <c r="I135" s="199"/>
      <c r="J135" s="199"/>
      <c r="K135" s="199"/>
      <c r="L135" s="199"/>
      <c r="M135" s="205"/>
    </row>
    <row r="136" spans="1:14" s="7" customFormat="1" ht="33" customHeight="1">
      <c r="A136" s="197"/>
      <c r="B136" s="197"/>
      <c r="C136" s="197"/>
      <c r="D136" s="197" t="s">
        <v>17</v>
      </c>
      <c r="E136" s="197"/>
      <c r="F136" s="191" t="s">
        <v>23</v>
      </c>
      <c r="G136" s="192"/>
      <c r="H136" s="197" t="s">
        <v>20</v>
      </c>
      <c r="I136" s="197"/>
      <c r="J136" s="197"/>
      <c r="K136" s="197"/>
      <c r="L136" s="197"/>
      <c r="M136" s="197"/>
    </row>
    <row r="137" spans="1:14" s="7" customFormat="1" ht="33" customHeight="1">
      <c r="A137" s="197"/>
      <c r="B137" s="197"/>
      <c r="C137" s="197"/>
      <c r="D137" s="59" t="s">
        <v>18</v>
      </c>
      <c r="E137" s="59" t="s">
        <v>19</v>
      </c>
      <c r="F137" s="59" t="s">
        <v>18</v>
      </c>
      <c r="G137" s="59" t="s">
        <v>7</v>
      </c>
      <c r="H137" s="59" t="s">
        <v>22</v>
      </c>
      <c r="I137" s="59" t="s">
        <v>19</v>
      </c>
      <c r="J137" s="59" t="s">
        <v>21</v>
      </c>
      <c r="K137" s="59" t="s">
        <v>24</v>
      </c>
      <c r="L137" s="191" t="s">
        <v>44</v>
      </c>
      <c r="M137" s="206"/>
    </row>
    <row r="138" spans="1:14" s="6" customFormat="1" ht="15.75">
      <c r="A138" s="202"/>
      <c r="B138" s="82">
        <v>2008</v>
      </c>
      <c r="C138" s="83"/>
      <c r="D138" s="83">
        <v>22100</v>
      </c>
      <c r="E138" s="84">
        <f>+D138/365</f>
        <v>60.547945205479451</v>
      </c>
      <c r="F138" s="85">
        <f>D138-H138</f>
        <v>1250</v>
      </c>
      <c r="G138" s="89">
        <f>F138/D138</f>
        <v>5.6561085972850679E-2</v>
      </c>
      <c r="H138" s="85">
        <v>20850</v>
      </c>
      <c r="I138" s="84">
        <f>+H138/365</f>
        <v>57.123287671232873</v>
      </c>
      <c r="J138" s="85">
        <v>16450</v>
      </c>
      <c r="K138" s="84">
        <f>+J138/365/Nodrosinajums!F17*1000</f>
        <v>203.92983326101776</v>
      </c>
      <c r="L138" s="90">
        <f>H138-J138</f>
        <v>4400</v>
      </c>
      <c r="M138" s="91"/>
    </row>
    <row r="139" spans="1:14" s="6" customFormat="1" ht="15.75">
      <c r="A139" s="203"/>
      <c r="B139" s="82">
        <v>2009</v>
      </c>
      <c r="C139" s="83"/>
      <c r="D139" s="83">
        <v>14300</v>
      </c>
      <c r="E139" s="84">
        <f t="shared" ref="E139:E140" si="45">+D139/365</f>
        <v>39.178082191780824</v>
      </c>
      <c r="F139" s="85">
        <f t="shared" ref="F139:F140" si="46">D139-H139</f>
        <v>100</v>
      </c>
      <c r="G139" s="89">
        <f t="shared" ref="G139:G140" si="47">F139/D139</f>
        <v>6.993006993006993E-3</v>
      </c>
      <c r="H139" s="85">
        <v>14200</v>
      </c>
      <c r="I139" s="84">
        <f t="shared" ref="I139:I140" si="48">+H139/365</f>
        <v>38.904109589041099</v>
      </c>
      <c r="J139" s="85">
        <v>11200</v>
      </c>
      <c r="K139" s="84">
        <f>+J139/365/Nodrosinajums!F17*1000</f>
        <v>138.84584392239506</v>
      </c>
      <c r="L139" s="90">
        <f t="shared" ref="L139:L140" si="49">H139-J139</f>
        <v>3000</v>
      </c>
      <c r="M139" s="91"/>
    </row>
    <row r="140" spans="1:14" s="6" customFormat="1" ht="15.75">
      <c r="A140" s="204"/>
      <c r="B140" s="82">
        <v>2010</v>
      </c>
      <c r="C140" s="83"/>
      <c r="D140" s="87">
        <v>14100</v>
      </c>
      <c r="E140" s="84">
        <f t="shared" si="45"/>
        <v>38.630136986301373</v>
      </c>
      <c r="F140" s="85">
        <f t="shared" si="46"/>
        <v>0</v>
      </c>
      <c r="G140" s="89">
        <f t="shared" si="47"/>
        <v>0</v>
      </c>
      <c r="H140" s="85">
        <v>14100</v>
      </c>
      <c r="I140" s="84">
        <f t="shared" si="48"/>
        <v>38.630136986301373</v>
      </c>
      <c r="J140" s="85">
        <v>11100</v>
      </c>
      <c r="K140" s="84">
        <f>+J140/365/Nodrosinajums!F17*1000</f>
        <v>137.60614888737371</v>
      </c>
      <c r="L140" s="90">
        <f t="shared" si="49"/>
        <v>3000</v>
      </c>
      <c r="M140" s="92"/>
    </row>
    <row r="141" spans="1:14" s="6" customFormat="1" ht="15.75" hidden="1">
      <c r="A141" s="12"/>
      <c r="B141" s="18"/>
      <c r="C141" s="14"/>
      <c r="D141" s="15"/>
      <c r="E141" s="16"/>
      <c r="F141" s="17"/>
      <c r="G141" s="19"/>
      <c r="H141" s="17"/>
      <c r="I141" s="17"/>
      <c r="J141" s="17"/>
      <c r="K141" s="16"/>
      <c r="L141" s="17"/>
      <c r="M141" s="26"/>
    </row>
    <row r="142" spans="1:14" s="4" customFormat="1" ht="3.75" customHeight="1">
      <c r="A142" s="12"/>
      <c r="B142" s="27"/>
      <c r="C142" s="28"/>
      <c r="D142" s="28"/>
      <c r="E142" s="27"/>
      <c r="F142" s="27"/>
      <c r="G142" s="29"/>
      <c r="H142" s="28"/>
      <c r="I142" s="28"/>
      <c r="J142" s="28"/>
      <c r="K142" s="29"/>
      <c r="L142" s="28"/>
      <c r="M142" s="28"/>
    </row>
    <row r="143" spans="1:14" s="6" customFormat="1" ht="5.25" customHeight="1">
      <c r="B143" s="5"/>
    </row>
    <row r="144" spans="1:14" s="7" customFormat="1" ht="15.75">
      <c r="A144" s="197" t="s">
        <v>1</v>
      </c>
      <c r="B144" s="197" t="s">
        <v>16</v>
      </c>
      <c r="C144" s="197"/>
      <c r="D144" s="198" t="s">
        <v>11</v>
      </c>
      <c r="E144" s="199"/>
      <c r="F144" s="199"/>
      <c r="G144" s="199"/>
      <c r="H144" s="200"/>
      <c r="I144" s="200"/>
      <c r="J144" s="200"/>
      <c r="K144" s="200"/>
      <c r="L144" s="200"/>
      <c r="M144" s="201"/>
    </row>
    <row r="145" spans="1:14" s="7" customFormat="1" ht="33" customHeight="1">
      <c r="A145" s="197"/>
      <c r="B145" s="197"/>
      <c r="C145" s="197"/>
      <c r="D145" s="197" t="s">
        <v>26</v>
      </c>
      <c r="E145" s="197"/>
      <c r="F145" s="191" t="s">
        <v>25</v>
      </c>
      <c r="G145" s="192"/>
      <c r="H145" s="197" t="s">
        <v>27</v>
      </c>
      <c r="I145" s="197"/>
      <c r="J145" s="197"/>
      <c r="K145" s="197"/>
      <c r="L145" s="197"/>
      <c r="M145" s="197"/>
    </row>
    <row r="146" spans="1:14" s="7" customFormat="1" ht="33" customHeight="1">
      <c r="A146" s="197"/>
      <c r="B146" s="197"/>
      <c r="C146" s="197"/>
      <c r="D146" s="59" t="s">
        <v>18</v>
      </c>
      <c r="E146" s="59" t="s">
        <v>19</v>
      </c>
      <c r="F146" s="59" t="s">
        <v>18</v>
      </c>
      <c r="G146" s="59" t="s">
        <v>7</v>
      </c>
      <c r="H146" s="59" t="s">
        <v>22</v>
      </c>
      <c r="I146" s="59" t="s">
        <v>19</v>
      </c>
      <c r="J146" s="59" t="s">
        <v>28</v>
      </c>
      <c r="K146" s="59" t="s">
        <v>24</v>
      </c>
      <c r="L146" s="191" t="s">
        <v>43</v>
      </c>
      <c r="M146" s="192"/>
    </row>
    <row r="147" spans="1:14" s="6" customFormat="1" ht="15.75">
      <c r="A147" s="202"/>
      <c r="B147" s="82">
        <v>2008</v>
      </c>
      <c r="C147" s="83"/>
      <c r="D147" s="88" t="s">
        <v>29</v>
      </c>
      <c r="E147" s="88" t="s">
        <v>29</v>
      </c>
      <c r="F147" s="88" t="s">
        <v>29</v>
      </c>
      <c r="G147" s="88" t="s">
        <v>29</v>
      </c>
      <c r="H147" s="85">
        <f>J147+L147</f>
        <v>11000</v>
      </c>
      <c r="I147" s="84">
        <f>+H147/365</f>
        <v>30.136986301369863</v>
      </c>
      <c r="J147" s="85">
        <v>7000</v>
      </c>
      <c r="K147" s="84">
        <f>+J147/365/Nodrosinajums!J17*1000</f>
        <v>134.11246287958616</v>
      </c>
      <c r="L147" s="90">
        <v>4000</v>
      </c>
      <c r="M147" s="91"/>
      <c r="N147" s="94"/>
    </row>
    <row r="148" spans="1:14" s="6" customFormat="1" ht="15.75">
      <c r="A148" s="203"/>
      <c r="B148" s="82">
        <v>2009</v>
      </c>
      <c r="C148" s="83"/>
      <c r="D148" s="88" t="s">
        <v>29</v>
      </c>
      <c r="E148" s="88" t="s">
        <v>29</v>
      </c>
      <c r="F148" s="88" t="s">
        <v>29</v>
      </c>
      <c r="G148" s="88" t="s">
        <v>29</v>
      </c>
      <c r="H148" s="85">
        <f t="shared" ref="H148:H149" si="50">J148+L148</f>
        <v>8766</v>
      </c>
      <c r="I148" s="84">
        <f t="shared" ref="I148:I149" si="51">+H148/365</f>
        <v>24.016438356164382</v>
      </c>
      <c r="J148" s="85">
        <v>6766</v>
      </c>
      <c r="K148" s="84">
        <f>+J148/365/Nodrosinajums!J17*1000</f>
        <v>129.62927483475428</v>
      </c>
      <c r="L148" s="90">
        <v>2000</v>
      </c>
      <c r="M148" s="91"/>
      <c r="N148" s="94"/>
    </row>
    <row r="149" spans="1:14" s="6" customFormat="1" ht="15.75">
      <c r="A149" s="204"/>
      <c r="B149" s="82">
        <v>2010</v>
      </c>
      <c r="C149" s="83"/>
      <c r="D149" s="88" t="s">
        <v>29</v>
      </c>
      <c r="E149" s="88" t="s">
        <v>29</v>
      </c>
      <c r="F149" s="88" t="s">
        <v>29</v>
      </c>
      <c r="G149" s="88" t="s">
        <v>29</v>
      </c>
      <c r="H149" s="85">
        <f t="shared" si="50"/>
        <v>8760</v>
      </c>
      <c r="I149" s="84">
        <f t="shared" si="51"/>
        <v>24</v>
      </c>
      <c r="J149" s="85">
        <v>6760</v>
      </c>
      <c r="K149" s="84">
        <f>+J149/365/Nodrosinajums!J17*1000</f>
        <v>129.51432129514319</v>
      </c>
      <c r="L149" s="90">
        <v>2000</v>
      </c>
      <c r="M149" s="91"/>
      <c r="N149" s="94"/>
    </row>
    <row r="150" spans="1:14" s="24" customFormat="1" ht="18" customHeight="1">
      <c r="A150" s="20"/>
      <c r="B150" s="195" t="s">
        <v>161</v>
      </c>
      <c r="C150" s="222"/>
      <c r="D150" s="222"/>
      <c r="E150" s="222"/>
      <c r="F150" s="222"/>
      <c r="G150" s="222"/>
      <c r="H150" s="222"/>
      <c r="I150" s="222"/>
      <c r="J150" s="222"/>
      <c r="K150" s="222"/>
      <c r="L150" s="222"/>
      <c r="M150" s="222"/>
      <c r="N150" s="23"/>
    </row>
    <row r="151" spans="1:14" s="4" customFormat="1" ht="15.75" hidden="1">
      <c r="A151" s="12"/>
      <c r="B151" s="30"/>
      <c r="C151" s="28"/>
      <c r="D151" s="30"/>
      <c r="E151" s="27"/>
      <c r="F151" s="27"/>
      <c r="G151" s="29"/>
      <c r="H151" s="28"/>
      <c r="I151" s="28"/>
      <c r="J151" s="28"/>
      <c r="K151" s="31"/>
      <c r="L151" s="28"/>
      <c r="M151" s="28"/>
    </row>
    <row r="152" spans="1:14" s="4" customFormat="1" ht="25.5" customHeight="1">
      <c r="A152" s="12"/>
      <c r="B152" s="40" t="str">
        <f>Nodrosinajums!B18</f>
        <v>Jaunauce</v>
      </c>
      <c r="C152" s="28"/>
      <c r="D152" s="30"/>
      <c r="E152" s="27"/>
      <c r="F152" s="27"/>
      <c r="G152" s="30"/>
      <c r="H152" s="28"/>
      <c r="I152" s="28"/>
      <c r="J152" s="28"/>
      <c r="K152" s="31"/>
      <c r="L152" s="28"/>
      <c r="M152" s="28"/>
    </row>
    <row r="153" spans="1:14" s="7" customFormat="1" ht="15.75" customHeight="1">
      <c r="A153" s="197" t="s">
        <v>1</v>
      </c>
      <c r="B153" s="197" t="s">
        <v>16</v>
      </c>
      <c r="C153" s="197"/>
      <c r="D153" s="198" t="s">
        <v>10</v>
      </c>
      <c r="E153" s="199"/>
      <c r="F153" s="199"/>
      <c r="G153" s="199"/>
      <c r="H153" s="199"/>
      <c r="I153" s="199"/>
      <c r="J153" s="199"/>
      <c r="K153" s="199"/>
      <c r="L153" s="199"/>
      <c r="M153" s="205"/>
    </row>
    <row r="154" spans="1:14" s="7" customFormat="1" ht="33" customHeight="1">
      <c r="A154" s="197"/>
      <c r="B154" s="197"/>
      <c r="C154" s="197"/>
      <c r="D154" s="197" t="s">
        <v>17</v>
      </c>
      <c r="E154" s="197"/>
      <c r="F154" s="191" t="s">
        <v>23</v>
      </c>
      <c r="G154" s="192"/>
      <c r="H154" s="197" t="s">
        <v>20</v>
      </c>
      <c r="I154" s="197"/>
      <c r="J154" s="197"/>
      <c r="K154" s="197"/>
      <c r="L154" s="197"/>
      <c r="M154" s="197"/>
    </row>
    <row r="155" spans="1:14" s="7" customFormat="1" ht="33" customHeight="1">
      <c r="A155" s="197"/>
      <c r="B155" s="197"/>
      <c r="C155" s="197"/>
      <c r="D155" s="59" t="s">
        <v>18</v>
      </c>
      <c r="E155" s="59" t="s">
        <v>19</v>
      </c>
      <c r="F155" s="59" t="s">
        <v>18</v>
      </c>
      <c r="G155" s="59" t="s">
        <v>7</v>
      </c>
      <c r="H155" s="59" t="s">
        <v>22</v>
      </c>
      <c r="I155" s="59" t="s">
        <v>19</v>
      </c>
      <c r="J155" s="59" t="s">
        <v>21</v>
      </c>
      <c r="K155" s="59" t="s">
        <v>24</v>
      </c>
      <c r="L155" s="191" t="s">
        <v>44</v>
      </c>
      <c r="M155" s="206"/>
    </row>
    <row r="156" spans="1:14" s="6" customFormat="1" ht="15.75">
      <c r="A156" s="202"/>
      <c r="B156" s="82">
        <v>2008</v>
      </c>
      <c r="C156" s="83"/>
      <c r="D156" s="83">
        <v>8603</v>
      </c>
      <c r="E156" s="84">
        <f>+D156/365</f>
        <v>23.56986301369863</v>
      </c>
      <c r="F156" s="95" t="s">
        <v>29</v>
      </c>
      <c r="G156" s="95" t="s">
        <v>29</v>
      </c>
      <c r="H156" s="83">
        <v>8603</v>
      </c>
      <c r="I156" s="104">
        <f>H156/365</f>
        <v>23.56986301369863</v>
      </c>
      <c r="J156" s="103">
        <v>8136</v>
      </c>
      <c r="K156" s="104">
        <f>J156/365/Nodrosinajums!$F$18*1000</f>
        <v>148.60273972602741</v>
      </c>
      <c r="L156" s="96">
        <f>H156-J156</f>
        <v>467</v>
      </c>
      <c r="M156" s="101"/>
    </row>
    <row r="157" spans="1:14" s="6" customFormat="1" ht="15.75">
      <c r="A157" s="203"/>
      <c r="B157" s="82">
        <v>2009</v>
      </c>
      <c r="C157" s="83"/>
      <c r="D157" s="83">
        <v>10785</v>
      </c>
      <c r="E157" s="84">
        <f t="shared" ref="E157:E158" si="52">+D157/365</f>
        <v>29.547945205479451</v>
      </c>
      <c r="F157" s="95" t="s">
        <v>29</v>
      </c>
      <c r="G157" s="95" t="s">
        <v>29</v>
      </c>
      <c r="H157" s="83">
        <v>10785</v>
      </c>
      <c r="I157" s="104">
        <f t="shared" ref="I157:I158" si="53">H157/365</f>
        <v>29.547945205479451</v>
      </c>
      <c r="J157" s="103">
        <v>10381</v>
      </c>
      <c r="K157" s="104">
        <f>J157/365/Nodrosinajums!$F$18*1000</f>
        <v>189.60730593607306</v>
      </c>
      <c r="L157" s="114">
        <f t="shared" ref="L157:L158" si="54">H157-J157</f>
        <v>404</v>
      </c>
      <c r="M157" s="101"/>
    </row>
    <row r="158" spans="1:14" s="6" customFormat="1" ht="15.75">
      <c r="A158" s="204"/>
      <c r="B158" s="82">
        <v>2010</v>
      </c>
      <c r="C158" s="83"/>
      <c r="D158" s="87">
        <v>8760</v>
      </c>
      <c r="E158" s="84">
        <f t="shared" si="52"/>
        <v>24</v>
      </c>
      <c r="F158" s="95" t="s">
        <v>29</v>
      </c>
      <c r="G158" s="95" t="s">
        <v>29</v>
      </c>
      <c r="H158" s="87">
        <v>8760</v>
      </c>
      <c r="I158" s="104">
        <f t="shared" si="53"/>
        <v>24</v>
      </c>
      <c r="J158" s="103">
        <v>8269</v>
      </c>
      <c r="K158" s="104">
        <f>J158/365/Nodrosinajums!$F$18*1000</f>
        <v>151.03196347031962</v>
      </c>
      <c r="L158" s="114">
        <f t="shared" si="54"/>
        <v>491</v>
      </c>
      <c r="M158" s="101"/>
    </row>
    <row r="159" spans="1:14" s="6" customFormat="1" ht="7.5" customHeight="1">
      <c r="A159" s="12"/>
      <c r="B159" s="18"/>
      <c r="C159" s="14"/>
      <c r="D159" s="15"/>
      <c r="E159" s="16"/>
      <c r="F159" s="17"/>
      <c r="G159" s="19"/>
      <c r="H159" s="17"/>
      <c r="I159" s="17"/>
      <c r="J159" s="17"/>
      <c r="K159" s="16"/>
      <c r="L159" s="17"/>
      <c r="M159" s="26"/>
    </row>
    <row r="160" spans="1:14" s="4" customFormat="1" ht="15.75" hidden="1">
      <c r="A160" s="12"/>
      <c r="B160" s="18"/>
      <c r="C160" s="28"/>
      <c r="D160" s="28"/>
      <c r="E160" s="27"/>
      <c r="F160" s="27"/>
      <c r="G160" s="29"/>
      <c r="H160" s="28"/>
      <c r="I160" s="28"/>
      <c r="J160" s="28"/>
      <c r="K160" s="29"/>
      <c r="L160" s="28"/>
      <c r="M160" s="28"/>
    </row>
    <row r="161" spans="1:14" s="6" customFormat="1" ht="5.25" customHeight="1">
      <c r="B161" s="5"/>
    </row>
    <row r="162" spans="1:14" s="7" customFormat="1" ht="15.75">
      <c r="A162" s="197" t="s">
        <v>1</v>
      </c>
      <c r="B162" s="197" t="s">
        <v>16</v>
      </c>
      <c r="C162" s="197"/>
      <c r="D162" s="198" t="s">
        <v>11</v>
      </c>
      <c r="E162" s="199"/>
      <c r="F162" s="199"/>
      <c r="G162" s="199"/>
      <c r="H162" s="200"/>
      <c r="I162" s="200"/>
      <c r="J162" s="200"/>
      <c r="K162" s="200"/>
      <c r="L162" s="200"/>
      <c r="M162" s="201"/>
    </row>
    <row r="163" spans="1:14" s="7" customFormat="1" ht="33" customHeight="1">
      <c r="A163" s="197"/>
      <c r="B163" s="197"/>
      <c r="C163" s="197"/>
      <c r="D163" s="197" t="s">
        <v>26</v>
      </c>
      <c r="E163" s="197"/>
      <c r="F163" s="191" t="s">
        <v>25</v>
      </c>
      <c r="G163" s="192"/>
      <c r="H163" s="197" t="s">
        <v>27</v>
      </c>
      <c r="I163" s="197"/>
      <c r="J163" s="197"/>
      <c r="K163" s="197"/>
      <c r="L163" s="197"/>
      <c r="M163" s="197"/>
    </row>
    <row r="164" spans="1:14" s="7" customFormat="1" ht="33" customHeight="1">
      <c r="A164" s="197"/>
      <c r="B164" s="197"/>
      <c r="C164" s="197"/>
      <c r="D164" s="59" t="s">
        <v>18</v>
      </c>
      <c r="E164" s="59" t="s">
        <v>19</v>
      </c>
      <c r="F164" s="59" t="s">
        <v>18</v>
      </c>
      <c r="G164" s="59" t="s">
        <v>7</v>
      </c>
      <c r="H164" s="59" t="s">
        <v>22</v>
      </c>
      <c r="I164" s="59" t="s">
        <v>19</v>
      </c>
      <c r="J164" s="59" t="s">
        <v>28</v>
      </c>
      <c r="K164" s="59" t="s">
        <v>24</v>
      </c>
      <c r="L164" s="191" t="s">
        <v>49</v>
      </c>
      <c r="M164" s="192"/>
    </row>
    <row r="165" spans="1:14" s="6" customFormat="1" ht="15.75">
      <c r="A165" s="202"/>
      <c r="B165" s="82">
        <v>2008</v>
      </c>
      <c r="C165" s="83"/>
      <c r="D165" s="95" t="s">
        <v>29</v>
      </c>
      <c r="E165" s="95" t="s">
        <v>29</v>
      </c>
      <c r="F165" s="95" t="s">
        <v>29</v>
      </c>
      <c r="G165" s="95" t="s">
        <v>29</v>
      </c>
      <c r="H165" s="83">
        <v>6288</v>
      </c>
      <c r="I165" s="104">
        <f>H165/365</f>
        <v>17.227397260273971</v>
      </c>
      <c r="J165" s="103">
        <v>5931</v>
      </c>
      <c r="K165" s="104">
        <f>J165/365/Nodrosinajums!$F$18*1000</f>
        <v>108.32876712328766</v>
      </c>
      <c r="L165" s="114">
        <f>H165-J165</f>
        <v>357</v>
      </c>
      <c r="M165" s="91"/>
      <c r="N165" s="94"/>
    </row>
    <row r="166" spans="1:14" s="6" customFormat="1" ht="15.75">
      <c r="A166" s="203"/>
      <c r="B166" s="82">
        <v>2009</v>
      </c>
      <c r="C166" s="83"/>
      <c r="D166" s="95" t="s">
        <v>29</v>
      </c>
      <c r="E166" s="95" t="s">
        <v>29</v>
      </c>
      <c r="F166" s="95" t="s">
        <v>29</v>
      </c>
      <c r="G166" s="95" t="s">
        <v>29</v>
      </c>
      <c r="H166" s="83">
        <v>8172</v>
      </c>
      <c r="I166" s="104">
        <f t="shared" ref="I166:I167" si="55">H166/365</f>
        <v>22.389041095890413</v>
      </c>
      <c r="J166" s="103">
        <v>7898</v>
      </c>
      <c r="K166" s="104">
        <f>J166/365/Nodrosinajums!$F$18*1000</f>
        <v>144.25570776255708</v>
      </c>
      <c r="L166" s="114">
        <f t="shared" ref="L166:L167" si="56">H166-J166</f>
        <v>274</v>
      </c>
      <c r="M166" s="91"/>
      <c r="N166" s="94"/>
    </row>
    <row r="167" spans="1:14" s="6" customFormat="1" ht="15.75">
      <c r="A167" s="204"/>
      <c r="B167" s="82">
        <v>2010</v>
      </c>
      <c r="C167" s="83"/>
      <c r="D167" s="95" t="s">
        <v>29</v>
      </c>
      <c r="E167" s="95" t="s">
        <v>29</v>
      </c>
      <c r="F167" s="95" t="s">
        <v>29</v>
      </c>
      <c r="G167" s="95" t="s">
        <v>29</v>
      </c>
      <c r="H167" s="87">
        <v>8240</v>
      </c>
      <c r="I167" s="104">
        <f t="shared" si="55"/>
        <v>22.575342465753426</v>
      </c>
      <c r="J167" s="103">
        <v>7936</v>
      </c>
      <c r="K167" s="104">
        <f>J167/365/Nodrosinajums!$F$18*1000</f>
        <v>144.94977168949771</v>
      </c>
      <c r="L167" s="114">
        <f t="shared" si="56"/>
        <v>304</v>
      </c>
      <c r="M167" s="91"/>
      <c r="N167" s="94"/>
    </row>
    <row r="168" spans="1:14" s="24" customFormat="1" ht="18" hidden="1" customHeight="1">
      <c r="A168" s="20"/>
      <c r="B168" s="21"/>
      <c r="C168" s="22"/>
      <c r="D168" s="210"/>
      <c r="E168" s="211"/>
      <c r="F168" s="211"/>
      <c r="G168" s="211"/>
      <c r="H168" s="211"/>
      <c r="I168" s="211"/>
      <c r="J168" s="211"/>
      <c r="K168" s="211"/>
      <c r="L168" s="211"/>
      <c r="M168" s="211"/>
      <c r="N168" s="23"/>
    </row>
    <row r="169" spans="1:14" s="24" customFormat="1" ht="18" customHeight="1">
      <c r="A169" s="20"/>
      <c r="B169" s="195" t="s">
        <v>161</v>
      </c>
      <c r="C169" s="222"/>
      <c r="D169" s="222"/>
      <c r="E169" s="222"/>
      <c r="F169" s="222"/>
      <c r="G169" s="222"/>
      <c r="H169" s="222"/>
      <c r="I169" s="222"/>
      <c r="J169" s="222"/>
      <c r="K169" s="222"/>
      <c r="L169" s="222"/>
      <c r="M169" s="222"/>
      <c r="N169" s="23"/>
    </row>
    <row r="170" spans="1:14" ht="33" customHeight="1">
      <c r="B170" s="39" t="str">
        <f>Nodrosinajums!B19</f>
        <v>Kareļi</v>
      </c>
    </row>
    <row r="171" spans="1:14" s="7" customFormat="1" ht="15.75" customHeight="1">
      <c r="A171" s="197" t="s">
        <v>1</v>
      </c>
      <c r="B171" s="197" t="s">
        <v>16</v>
      </c>
      <c r="C171" s="197"/>
      <c r="D171" s="198" t="s">
        <v>10</v>
      </c>
      <c r="E171" s="199"/>
      <c r="F171" s="199"/>
      <c r="G171" s="199"/>
      <c r="H171" s="199"/>
      <c r="I171" s="199"/>
      <c r="J171" s="199"/>
      <c r="K171" s="199"/>
      <c r="L171" s="199"/>
      <c r="M171" s="205"/>
    </row>
    <row r="172" spans="1:14" s="7" customFormat="1" ht="33" customHeight="1">
      <c r="A172" s="197"/>
      <c r="B172" s="197"/>
      <c r="C172" s="197"/>
      <c r="D172" s="197" t="s">
        <v>17</v>
      </c>
      <c r="E172" s="197"/>
      <c r="F172" s="191" t="s">
        <v>23</v>
      </c>
      <c r="G172" s="192"/>
      <c r="H172" s="197" t="s">
        <v>20</v>
      </c>
      <c r="I172" s="197"/>
      <c r="J172" s="197"/>
      <c r="K172" s="197"/>
      <c r="L172" s="197"/>
      <c r="M172" s="197"/>
    </row>
    <row r="173" spans="1:14" s="7" customFormat="1" ht="33" customHeight="1">
      <c r="A173" s="197"/>
      <c r="B173" s="197"/>
      <c r="C173" s="197"/>
      <c r="D173" s="59" t="s">
        <v>18</v>
      </c>
      <c r="E173" s="59" t="s">
        <v>19</v>
      </c>
      <c r="F173" s="59" t="s">
        <v>18</v>
      </c>
      <c r="G173" s="59" t="s">
        <v>7</v>
      </c>
      <c r="H173" s="59" t="s">
        <v>22</v>
      </c>
      <c r="I173" s="59" t="s">
        <v>19</v>
      </c>
      <c r="J173" s="59" t="s">
        <v>21</v>
      </c>
      <c r="K173" s="59" t="s">
        <v>24</v>
      </c>
      <c r="L173" s="191" t="s">
        <v>44</v>
      </c>
      <c r="M173" s="206"/>
    </row>
    <row r="174" spans="1:14" s="6" customFormat="1" ht="15.75">
      <c r="A174" s="202"/>
      <c r="B174" s="82">
        <v>2008</v>
      </c>
      <c r="C174" s="83"/>
      <c r="D174" s="83">
        <v>14800</v>
      </c>
      <c r="E174" s="84">
        <f>+D174/365</f>
        <v>40.547945205479451</v>
      </c>
      <c r="F174" s="95" t="s">
        <v>29</v>
      </c>
      <c r="G174" s="95" t="s">
        <v>29</v>
      </c>
      <c r="H174" s="83">
        <v>14800</v>
      </c>
      <c r="I174" s="84">
        <f>+H174/365</f>
        <v>40.547945205479451</v>
      </c>
      <c r="J174" s="85">
        <v>10800</v>
      </c>
      <c r="K174" s="84">
        <f>+J174/365/Nodrosinajums!F19*1000</f>
        <v>174.05318291700243</v>
      </c>
      <c r="L174" s="97">
        <f>H174-J174</f>
        <v>4000</v>
      </c>
      <c r="M174" s="91"/>
    </row>
    <row r="175" spans="1:14" s="6" customFormat="1" ht="15.75">
      <c r="A175" s="203"/>
      <c r="B175" s="82">
        <v>2009</v>
      </c>
      <c r="C175" s="83"/>
      <c r="D175" s="83">
        <v>17200</v>
      </c>
      <c r="E175" s="84">
        <f t="shared" ref="E175:E176" si="57">+D175/365</f>
        <v>47.123287671232873</v>
      </c>
      <c r="F175" s="95" t="s">
        <v>29</v>
      </c>
      <c r="G175" s="95" t="s">
        <v>29</v>
      </c>
      <c r="H175" s="83">
        <v>17200</v>
      </c>
      <c r="I175" s="84">
        <f t="shared" ref="I175:I176" si="58">+H175/365</f>
        <v>47.123287671232873</v>
      </c>
      <c r="J175" s="85">
        <v>11600</v>
      </c>
      <c r="K175" s="84">
        <f>+J175/365/Nodrosinajums!F19*1000</f>
        <v>186.94601128122483</v>
      </c>
      <c r="L175" s="97">
        <f t="shared" ref="L175:L176" si="59">H175-J175</f>
        <v>5600</v>
      </c>
      <c r="M175" s="91"/>
    </row>
    <row r="176" spans="1:14" s="6" customFormat="1" ht="15.75">
      <c r="A176" s="204"/>
      <c r="B176" s="82">
        <v>2010</v>
      </c>
      <c r="C176" s="83"/>
      <c r="D176" s="87">
        <v>17900</v>
      </c>
      <c r="E176" s="84">
        <f t="shared" si="57"/>
        <v>49.041095890410958</v>
      </c>
      <c r="F176" s="95" t="s">
        <v>29</v>
      </c>
      <c r="G176" s="95" t="s">
        <v>29</v>
      </c>
      <c r="H176" s="87">
        <v>17900</v>
      </c>
      <c r="I176" s="84">
        <f t="shared" si="58"/>
        <v>49.041095890410958</v>
      </c>
      <c r="J176" s="103">
        <v>11800</v>
      </c>
      <c r="K176" s="84">
        <f>+J176/365/Nodrosinajums!F19*1000</f>
        <v>190.1692183722804</v>
      </c>
      <c r="L176" s="97">
        <f t="shared" si="59"/>
        <v>6100</v>
      </c>
      <c r="M176" s="92"/>
    </row>
    <row r="177" spans="1:14" s="6" customFormat="1" ht="15.75" hidden="1">
      <c r="A177" s="12"/>
      <c r="B177" s="18"/>
      <c r="C177" s="14"/>
      <c r="D177" s="15"/>
      <c r="E177" s="16"/>
      <c r="F177" s="17"/>
      <c r="G177" s="19"/>
      <c r="H177" s="17"/>
      <c r="I177" s="17"/>
      <c r="J177" s="17"/>
      <c r="K177" s="16"/>
      <c r="L177" s="17"/>
      <c r="M177" s="26"/>
    </row>
    <row r="178" spans="1:14" s="4" customFormat="1" ht="7.5" customHeight="1">
      <c r="A178" s="12"/>
      <c r="B178" s="18"/>
      <c r="C178" s="28"/>
      <c r="D178" s="28"/>
      <c r="E178" s="27"/>
      <c r="F178" s="27"/>
      <c r="G178" s="29"/>
      <c r="H178" s="28"/>
      <c r="I178" s="28"/>
      <c r="J178" s="28"/>
      <c r="K178" s="29"/>
      <c r="L178" s="28"/>
      <c r="M178" s="28"/>
    </row>
    <row r="179" spans="1:14" s="6" customFormat="1" ht="5.25" customHeight="1">
      <c r="B179" s="5"/>
    </row>
    <row r="180" spans="1:14" s="7" customFormat="1" ht="15.75">
      <c r="A180" s="197" t="s">
        <v>1</v>
      </c>
      <c r="B180" s="197" t="s">
        <v>16</v>
      </c>
      <c r="C180" s="197"/>
      <c r="D180" s="198" t="s">
        <v>11</v>
      </c>
      <c r="E180" s="199"/>
      <c r="F180" s="199"/>
      <c r="G180" s="199"/>
      <c r="H180" s="200"/>
      <c r="I180" s="200"/>
      <c r="J180" s="200"/>
      <c r="K180" s="200"/>
      <c r="L180" s="200"/>
      <c r="M180" s="201"/>
    </row>
    <row r="181" spans="1:14" s="7" customFormat="1" ht="33" customHeight="1">
      <c r="A181" s="197"/>
      <c r="B181" s="197"/>
      <c r="C181" s="197"/>
      <c r="D181" s="197" t="s">
        <v>26</v>
      </c>
      <c r="E181" s="197"/>
      <c r="F181" s="191" t="s">
        <v>25</v>
      </c>
      <c r="G181" s="192"/>
      <c r="H181" s="197" t="s">
        <v>27</v>
      </c>
      <c r="I181" s="197"/>
      <c r="J181" s="197"/>
      <c r="K181" s="197"/>
      <c r="L181" s="197"/>
      <c r="M181" s="197"/>
    </row>
    <row r="182" spans="1:14" s="7" customFormat="1" ht="33" customHeight="1">
      <c r="A182" s="197"/>
      <c r="B182" s="197"/>
      <c r="C182" s="197"/>
      <c r="D182" s="59" t="s">
        <v>18</v>
      </c>
      <c r="E182" s="59" t="s">
        <v>19</v>
      </c>
      <c r="F182" s="59" t="s">
        <v>18</v>
      </c>
      <c r="G182" s="59" t="s">
        <v>7</v>
      </c>
      <c r="H182" s="59" t="s">
        <v>22</v>
      </c>
      <c r="I182" s="59" t="str">
        <f>+I173</f>
        <v>m3/dnn</v>
      </c>
      <c r="J182" s="59" t="s">
        <v>28</v>
      </c>
      <c r="K182" s="59" t="s">
        <v>24</v>
      </c>
      <c r="L182" s="191" t="s">
        <v>43</v>
      </c>
      <c r="M182" s="192"/>
    </row>
    <row r="183" spans="1:14" s="6" customFormat="1" ht="15.75">
      <c r="A183" s="202"/>
      <c r="B183" s="82">
        <v>2008</v>
      </c>
      <c r="C183" s="83"/>
      <c r="D183" s="95" t="s">
        <v>29</v>
      </c>
      <c r="E183" s="95" t="s">
        <v>29</v>
      </c>
      <c r="F183" s="95" t="s">
        <v>29</v>
      </c>
      <c r="G183" s="95" t="s">
        <v>29</v>
      </c>
      <c r="H183" s="85">
        <v>10800</v>
      </c>
      <c r="I183" s="84">
        <f>+H183/365</f>
        <v>29.589041095890412</v>
      </c>
      <c r="J183" s="85">
        <f>H183-L183</f>
        <v>7530</v>
      </c>
      <c r="K183" s="95">
        <f>J183/365/Nodrosinajums!$J$19*1000</f>
        <v>137.53424657534248</v>
      </c>
      <c r="L183" s="97">
        <v>3270</v>
      </c>
      <c r="M183" s="91"/>
      <c r="N183" s="94"/>
    </row>
    <row r="184" spans="1:14" s="6" customFormat="1" ht="15.75">
      <c r="A184" s="203"/>
      <c r="B184" s="82">
        <v>2009</v>
      </c>
      <c r="C184" s="83"/>
      <c r="D184" s="95" t="s">
        <v>29</v>
      </c>
      <c r="E184" s="95" t="s">
        <v>29</v>
      </c>
      <c r="F184" s="95" t="s">
        <v>29</v>
      </c>
      <c r="G184" s="95" t="s">
        <v>29</v>
      </c>
      <c r="H184" s="85">
        <v>11600</v>
      </c>
      <c r="I184" s="84">
        <f>+H184/365</f>
        <v>31.780821917808218</v>
      </c>
      <c r="J184" s="85">
        <f t="shared" ref="J184:J185" si="60">H184-L184</f>
        <v>8220</v>
      </c>
      <c r="K184" s="95">
        <f>J184/365/Nodrosinajums!$J$19*1000</f>
        <v>150.13698630136986</v>
      </c>
      <c r="L184" s="97">
        <v>3380</v>
      </c>
      <c r="M184" s="91"/>
      <c r="N184" s="94"/>
    </row>
    <row r="185" spans="1:14" s="6" customFormat="1" ht="15.75">
      <c r="A185" s="204"/>
      <c r="B185" s="82">
        <v>2010</v>
      </c>
      <c r="C185" s="83"/>
      <c r="D185" s="95" t="s">
        <v>29</v>
      </c>
      <c r="E185" s="95" t="s">
        <v>29</v>
      </c>
      <c r="F185" s="95" t="s">
        <v>29</v>
      </c>
      <c r="G185" s="95" t="s">
        <v>29</v>
      </c>
      <c r="H185" s="103">
        <v>11800</v>
      </c>
      <c r="I185" s="84">
        <f>+H185/365</f>
        <v>32.328767123287669</v>
      </c>
      <c r="J185" s="85">
        <f t="shared" si="60"/>
        <v>8400</v>
      </c>
      <c r="K185" s="95">
        <f>J185/365/Nodrosinajums!$J$19*1000</f>
        <v>153.42465753424659</v>
      </c>
      <c r="L185" s="90">
        <v>3400</v>
      </c>
      <c r="M185" s="92"/>
      <c r="N185" s="94"/>
    </row>
    <row r="186" spans="1:14" s="24" customFormat="1" ht="18" hidden="1" customHeight="1">
      <c r="A186" s="20"/>
      <c r="B186" s="21"/>
      <c r="C186" s="22"/>
      <c r="D186" s="210"/>
      <c r="E186" s="211"/>
      <c r="F186" s="211"/>
      <c r="G186" s="211"/>
      <c r="H186" s="211"/>
      <c r="I186" s="211"/>
      <c r="J186" s="211"/>
      <c r="K186" s="211"/>
      <c r="L186" s="211"/>
      <c r="M186" s="211"/>
      <c r="N186" s="23"/>
    </row>
    <row r="187" spans="1:14" s="24" customFormat="1" ht="18" customHeight="1">
      <c r="A187" s="20"/>
      <c r="B187" s="195" t="s">
        <v>161</v>
      </c>
      <c r="C187" s="222"/>
      <c r="D187" s="222"/>
      <c r="E187" s="222"/>
      <c r="F187" s="222"/>
      <c r="G187" s="222"/>
      <c r="H187" s="222"/>
      <c r="I187" s="222"/>
      <c r="J187" s="222"/>
      <c r="K187" s="222"/>
      <c r="L187" s="222"/>
      <c r="M187" s="222"/>
      <c r="N187" s="23"/>
    </row>
  </sheetData>
  <mergeCells count="200">
    <mergeCell ref="B150:M150"/>
    <mergeCell ref="B169:M169"/>
    <mergeCell ref="B187:M187"/>
    <mergeCell ref="D118:E118"/>
    <mergeCell ref="F118:G118"/>
    <mergeCell ref="H118:M118"/>
    <mergeCell ref="L119:M119"/>
    <mergeCell ref="L89:M89"/>
    <mergeCell ref="A90:A92"/>
    <mergeCell ref="D93:M93"/>
    <mergeCell ref="C117:C119"/>
    <mergeCell ref="D117:M117"/>
    <mergeCell ref="A97:A99"/>
    <mergeCell ref="B97:B99"/>
    <mergeCell ref="C97:C99"/>
    <mergeCell ref="D97:M97"/>
    <mergeCell ref="D98:E98"/>
    <mergeCell ref="F98:G98"/>
    <mergeCell ref="H98:M98"/>
    <mergeCell ref="L99:M99"/>
    <mergeCell ref="A100:A102"/>
    <mergeCell ref="A107:A109"/>
    <mergeCell ref="B107:B109"/>
    <mergeCell ref="C107:C109"/>
    <mergeCell ref="A144:A146"/>
    <mergeCell ref="B144:B146"/>
    <mergeCell ref="C144:C146"/>
    <mergeCell ref="D144:M144"/>
    <mergeCell ref="D145:E145"/>
    <mergeCell ref="F145:G145"/>
    <mergeCell ref="H145:M145"/>
    <mergeCell ref="L146:M146"/>
    <mergeCell ref="A135:A137"/>
    <mergeCell ref="B135:B137"/>
    <mergeCell ref="C135:C137"/>
    <mergeCell ref="D135:M135"/>
    <mergeCell ref="D136:E136"/>
    <mergeCell ref="F136:G136"/>
    <mergeCell ref="H136:M136"/>
    <mergeCell ref="L137:M137"/>
    <mergeCell ref="A138:A140"/>
    <mergeCell ref="L51:M51"/>
    <mergeCell ref="A117:A119"/>
    <mergeCell ref="B117:B119"/>
    <mergeCell ref="A77:A79"/>
    <mergeCell ref="B77:B79"/>
    <mergeCell ref="C77:C79"/>
    <mergeCell ref="D77:M77"/>
    <mergeCell ref="D78:E78"/>
    <mergeCell ref="F78:G78"/>
    <mergeCell ref="H78:M78"/>
    <mergeCell ref="L79:M79"/>
    <mergeCell ref="A80:A82"/>
    <mergeCell ref="A87:A89"/>
    <mergeCell ref="B87:B89"/>
    <mergeCell ref="C87:C89"/>
    <mergeCell ref="D87:M87"/>
    <mergeCell ref="D107:M107"/>
    <mergeCell ref="D108:E108"/>
    <mergeCell ref="F108:G108"/>
    <mergeCell ref="H108:M108"/>
    <mergeCell ref="L109:M109"/>
    <mergeCell ref="A110:A112"/>
    <mergeCell ref="A4:A6"/>
    <mergeCell ref="A7:A9"/>
    <mergeCell ref="A13:A15"/>
    <mergeCell ref="B13:B15"/>
    <mergeCell ref="C13:C15"/>
    <mergeCell ref="B4:B6"/>
    <mergeCell ref="C4:C6"/>
    <mergeCell ref="L42:M42"/>
    <mergeCell ref="A43:A45"/>
    <mergeCell ref="D4:M4"/>
    <mergeCell ref="D13:M13"/>
    <mergeCell ref="D14:E14"/>
    <mergeCell ref="F14:G14"/>
    <mergeCell ref="H14:M14"/>
    <mergeCell ref="D5:E5"/>
    <mergeCell ref="F5:G5"/>
    <mergeCell ref="H5:M5"/>
    <mergeCell ref="L7:M7"/>
    <mergeCell ref="A16:A18"/>
    <mergeCell ref="A22:A24"/>
    <mergeCell ref="B22:B24"/>
    <mergeCell ref="C22:C24"/>
    <mergeCell ref="D22:M22"/>
    <mergeCell ref="D23:E23"/>
    <mergeCell ref="L24:M24"/>
    <mergeCell ref="D88:E88"/>
    <mergeCell ref="F88:G88"/>
    <mergeCell ref="L6:M6"/>
    <mergeCell ref="F23:G23"/>
    <mergeCell ref="H23:M23"/>
    <mergeCell ref="L16:M16"/>
    <mergeCell ref="L17:M17"/>
    <mergeCell ref="L18:M18"/>
    <mergeCell ref="L15:M15"/>
    <mergeCell ref="F11:M11"/>
    <mergeCell ref="L8:M8"/>
    <mergeCell ref="L9:M9"/>
    <mergeCell ref="B10:M10"/>
    <mergeCell ref="B64:M64"/>
    <mergeCell ref="B74:M74"/>
    <mergeCell ref="B55:M55"/>
    <mergeCell ref="H88:M88"/>
    <mergeCell ref="B49:B51"/>
    <mergeCell ref="C49:C51"/>
    <mergeCell ref="D49:M49"/>
    <mergeCell ref="D50:E50"/>
    <mergeCell ref="F50:G50"/>
    <mergeCell ref="H50:M50"/>
    <mergeCell ref="A25:A27"/>
    <mergeCell ref="A34:A36"/>
    <mergeCell ref="A40:A42"/>
    <mergeCell ref="B40:B42"/>
    <mergeCell ref="C40:C42"/>
    <mergeCell ref="D40:M40"/>
    <mergeCell ref="D41:E41"/>
    <mergeCell ref="F41:G41"/>
    <mergeCell ref="H41:M41"/>
    <mergeCell ref="A31:A33"/>
    <mergeCell ref="B31:B33"/>
    <mergeCell ref="C31:C33"/>
    <mergeCell ref="D31:M31"/>
    <mergeCell ref="D32:E32"/>
    <mergeCell ref="F32:G32"/>
    <mergeCell ref="H32:M32"/>
    <mergeCell ref="L33:M33"/>
    <mergeCell ref="A183:A185"/>
    <mergeCell ref="D186:M186"/>
    <mergeCell ref="A171:A173"/>
    <mergeCell ref="B171:B173"/>
    <mergeCell ref="A120:A122"/>
    <mergeCell ref="A126:A128"/>
    <mergeCell ref="B126:B128"/>
    <mergeCell ref="C126:C128"/>
    <mergeCell ref="D126:M126"/>
    <mergeCell ref="D127:E127"/>
    <mergeCell ref="F127:G127"/>
    <mergeCell ref="H127:M127"/>
    <mergeCell ref="L128:M128"/>
    <mergeCell ref="A129:A131"/>
    <mergeCell ref="D132:M132"/>
    <mergeCell ref="A180:A182"/>
    <mergeCell ref="B180:B182"/>
    <mergeCell ref="C180:C182"/>
    <mergeCell ref="D180:M180"/>
    <mergeCell ref="D181:E181"/>
    <mergeCell ref="F181:G181"/>
    <mergeCell ref="C171:C173"/>
    <mergeCell ref="D171:M171"/>
    <mergeCell ref="D172:E172"/>
    <mergeCell ref="F172:G172"/>
    <mergeCell ref="H172:M172"/>
    <mergeCell ref="L173:M173"/>
    <mergeCell ref="H181:M181"/>
    <mergeCell ref="L182:M182"/>
    <mergeCell ref="A153:A155"/>
    <mergeCell ref="B153:B155"/>
    <mergeCell ref="C153:C155"/>
    <mergeCell ref="D153:M153"/>
    <mergeCell ref="D154:E154"/>
    <mergeCell ref="F154:G154"/>
    <mergeCell ref="H154:M154"/>
    <mergeCell ref="L155:M155"/>
    <mergeCell ref="A174:A176"/>
    <mergeCell ref="A165:A167"/>
    <mergeCell ref="D168:M168"/>
    <mergeCell ref="A156:A158"/>
    <mergeCell ref="A162:A164"/>
    <mergeCell ref="B162:B164"/>
    <mergeCell ref="C162:C164"/>
    <mergeCell ref="D162:M162"/>
    <mergeCell ref="D163:E163"/>
    <mergeCell ref="F163:G163"/>
    <mergeCell ref="H163:M163"/>
    <mergeCell ref="L164:M164"/>
    <mergeCell ref="G56:M56"/>
    <mergeCell ref="B37:M37"/>
    <mergeCell ref="A68:A70"/>
    <mergeCell ref="B68:B70"/>
    <mergeCell ref="C68:C70"/>
    <mergeCell ref="D68:M68"/>
    <mergeCell ref="D69:E69"/>
    <mergeCell ref="F69:G69"/>
    <mergeCell ref="H69:M69"/>
    <mergeCell ref="L70:M70"/>
    <mergeCell ref="A71:A73"/>
    <mergeCell ref="A58:A60"/>
    <mergeCell ref="B58:B60"/>
    <mergeCell ref="C58:C60"/>
    <mergeCell ref="D58:M58"/>
    <mergeCell ref="D59:E59"/>
    <mergeCell ref="F59:G59"/>
    <mergeCell ref="H59:M59"/>
    <mergeCell ref="L60:M60"/>
    <mergeCell ref="A61:A63"/>
    <mergeCell ref="A52:A54"/>
    <mergeCell ref="A49:A51"/>
    <mergeCell ref="A147:A149"/>
  </mergeCells>
  <printOptions horizontalCentered="1"/>
  <pageMargins left="0.51181102362204722" right="0.51181102362204722" top="1.1417322834645669" bottom="0.74803149606299213" header="0.31496062992125984" footer="0.31496062992125984"/>
  <pageSetup paperSize="9" orientation="landscape" r:id="rId1"/>
  <rowBreaks count="9" manualBreakCount="9">
    <brk id="20" max="16383" man="1"/>
    <brk id="38" max="16383" man="1"/>
    <brk id="56" max="16383" man="1"/>
    <brk id="75" max="16383" man="1"/>
    <brk id="95" max="16383" man="1"/>
    <brk id="115" max="16383" man="1"/>
    <brk id="133" max="16383" man="1"/>
    <brk id="151" max="16383" man="1"/>
    <brk id="169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dimension ref="A1:H16"/>
  <sheetViews>
    <sheetView topLeftCell="A10" workbookViewId="0">
      <selection activeCell="A16" sqref="A16:H16"/>
    </sheetView>
  </sheetViews>
  <sheetFormatPr defaultRowHeight="15.75"/>
  <cols>
    <col min="1" max="1" width="6.42578125" style="43" customWidth="1"/>
    <col min="2" max="2" width="13.28515625" style="43" customWidth="1"/>
    <col min="3" max="3" width="21.140625" style="43" customWidth="1"/>
    <col min="4" max="4" width="20.85546875" style="43" customWidth="1"/>
    <col min="5" max="5" width="20.5703125" style="43" customWidth="1"/>
    <col min="6" max="6" width="15.7109375" style="43" customWidth="1"/>
    <col min="7" max="8" width="18.5703125" style="43" customWidth="1"/>
    <col min="9" max="16384" width="9.140625" style="43"/>
  </cols>
  <sheetData>
    <row r="1" spans="1:8" s="8" customFormat="1" ht="18.75">
      <c r="A1" s="165" t="s">
        <v>58</v>
      </c>
      <c r="B1" s="165"/>
      <c r="C1" s="165"/>
      <c r="D1" s="165"/>
      <c r="E1" s="165"/>
    </row>
    <row r="2" spans="1:8" s="8" customFormat="1" ht="18.75">
      <c r="A2" s="9" t="str">
        <f>Nodrosinajums!A2</f>
        <v>Saldus novads</v>
      </c>
      <c r="B2" s="42"/>
      <c r="C2" s="42"/>
      <c r="D2" s="42"/>
      <c r="E2" s="42"/>
    </row>
    <row r="3" spans="1:8" s="106" customFormat="1" ht="30" customHeight="1">
      <c r="A3" s="224" t="s">
        <v>0</v>
      </c>
      <c r="B3" s="224" t="s">
        <v>1</v>
      </c>
      <c r="C3" s="224" t="s">
        <v>51</v>
      </c>
      <c r="D3" s="224"/>
      <c r="E3" s="224"/>
      <c r="F3" s="224" t="s">
        <v>59</v>
      </c>
      <c r="G3" s="224"/>
      <c r="H3" s="224"/>
    </row>
    <row r="4" spans="1:8" s="107" customFormat="1" ht="21.75" customHeight="1">
      <c r="A4" s="231"/>
      <c r="B4" s="232"/>
      <c r="C4" s="224" t="s">
        <v>52</v>
      </c>
      <c r="D4" s="224" t="s">
        <v>53</v>
      </c>
      <c r="E4" s="224" t="s">
        <v>54</v>
      </c>
      <c r="F4" s="224" t="s">
        <v>55</v>
      </c>
      <c r="G4" s="224" t="s">
        <v>56</v>
      </c>
      <c r="H4" s="224" t="s">
        <v>57</v>
      </c>
    </row>
    <row r="5" spans="1:8" s="107" customFormat="1" ht="6" customHeight="1">
      <c r="A5" s="232"/>
      <c r="B5" s="232"/>
      <c r="C5" s="225"/>
      <c r="D5" s="225"/>
      <c r="E5" s="225"/>
      <c r="F5" s="225"/>
      <c r="G5" s="225"/>
      <c r="H5" s="225"/>
    </row>
    <row r="6" spans="1:8" s="107" customFormat="1" ht="51" customHeight="1">
      <c r="A6" s="116">
        <v>1</v>
      </c>
      <c r="B6" s="110" t="str">
        <f>+Nodrosinajums!B6</f>
        <v>Ezere</v>
      </c>
      <c r="C6" s="117" t="s">
        <v>83</v>
      </c>
      <c r="D6" s="110" t="s">
        <v>84</v>
      </c>
      <c r="E6" s="110" t="str">
        <f>D6</f>
        <v>Atbilst normat. prasībām</v>
      </c>
      <c r="F6" s="110" t="str">
        <f>E6</f>
        <v>Atbilst normat. prasībām</v>
      </c>
      <c r="G6" s="110" t="s">
        <v>79</v>
      </c>
      <c r="H6" s="110" t="s">
        <v>85</v>
      </c>
    </row>
    <row r="7" spans="1:8" s="107" customFormat="1" ht="50.25" customHeight="1">
      <c r="A7" s="116">
        <v>2</v>
      </c>
      <c r="B7" s="110" t="str">
        <f>+Nodrosinajums!B8</f>
        <v>Zirņi</v>
      </c>
      <c r="C7" s="117" t="s">
        <v>97</v>
      </c>
      <c r="D7" s="118" t="str">
        <f>D6</f>
        <v>Atbilst normat. prasībām</v>
      </c>
      <c r="E7" s="118" t="str">
        <f>E6</f>
        <v>Atbilst normat. prasībām</v>
      </c>
      <c r="F7" s="110" t="str">
        <f>F6</f>
        <v>Atbilst normat. prasībām</v>
      </c>
      <c r="G7" s="110" t="s">
        <v>94</v>
      </c>
      <c r="H7" s="110" t="str">
        <f>H6</f>
        <v>Dūņu lauku nav, bez apstrādes izmanto zemju mēslošanai</v>
      </c>
    </row>
    <row r="8" spans="1:8" s="107" customFormat="1" ht="21.75" customHeight="1">
      <c r="A8" s="116">
        <v>3</v>
      </c>
      <c r="B8" s="110" t="str">
        <f>+Nodrosinajums!B10</f>
        <v>Ošenieki</v>
      </c>
      <c r="C8" s="117" t="s">
        <v>97</v>
      </c>
      <c r="D8" s="110" t="s">
        <v>108</v>
      </c>
      <c r="E8" s="115" t="s">
        <v>108</v>
      </c>
      <c r="F8" s="188" t="s">
        <v>107</v>
      </c>
      <c r="G8" s="226"/>
      <c r="H8" s="227"/>
    </row>
    <row r="9" spans="1:8" s="107" customFormat="1" ht="49.5" customHeight="1">
      <c r="A9" s="116">
        <v>4</v>
      </c>
      <c r="B9" s="110" t="str">
        <f>+Nodrosinajums!B12</f>
        <v>Būtnāri</v>
      </c>
      <c r="C9" s="143" t="s">
        <v>29</v>
      </c>
      <c r="D9" s="115" t="s">
        <v>84</v>
      </c>
      <c r="E9" s="115" t="str">
        <f>D9</f>
        <v>Atbilst normat. prasībām</v>
      </c>
      <c r="F9" s="110" t="str">
        <f>F7</f>
        <v>Atbilst normat. prasībām</v>
      </c>
      <c r="G9" s="110" t="s">
        <v>115</v>
      </c>
      <c r="H9" s="115" t="str">
        <f>H7</f>
        <v>Dūņu lauku nav, bez apstrādes izmanto zemju mēslošanai</v>
      </c>
    </row>
    <row r="10" spans="1:8" s="107" customFormat="1" ht="30.75" customHeight="1">
      <c r="A10" s="116">
        <v>5</v>
      </c>
      <c r="B10" s="110" t="str">
        <f>+Nodrosinajums!B13</f>
        <v>Lutriņi</v>
      </c>
      <c r="C10" s="228" t="s">
        <v>136</v>
      </c>
      <c r="D10" s="229"/>
      <c r="E10" s="229"/>
      <c r="F10" s="229"/>
      <c r="G10" s="229"/>
      <c r="H10" s="230"/>
    </row>
    <row r="11" spans="1:8" s="107" customFormat="1" ht="75">
      <c r="A11" s="116">
        <v>6</v>
      </c>
      <c r="B11" s="110" t="str">
        <f>+Nodrosinajums!B15</f>
        <v>Namiķi</v>
      </c>
      <c r="C11" s="117" t="s">
        <v>130</v>
      </c>
      <c r="D11" s="115" t="s">
        <v>84</v>
      </c>
      <c r="E11" s="115" t="str">
        <f>D11</f>
        <v>Atbilst normat. prasībām</v>
      </c>
      <c r="F11" s="110" t="s">
        <v>129</v>
      </c>
      <c r="G11" s="117" t="s">
        <v>127</v>
      </c>
      <c r="H11" s="110" t="s">
        <v>128</v>
      </c>
    </row>
    <row r="12" spans="1:8" s="107" customFormat="1" ht="45">
      <c r="A12" s="116">
        <v>7</v>
      </c>
      <c r="B12" s="110" t="str">
        <f>+Nodrosinajums!B16</f>
        <v>Mežvidi</v>
      </c>
      <c r="C12" s="107" t="s">
        <v>97</v>
      </c>
      <c r="D12" s="115" t="s">
        <v>150</v>
      </c>
      <c r="E12" s="115" t="s">
        <v>150</v>
      </c>
      <c r="F12" s="110" t="s">
        <v>149</v>
      </c>
      <c r="G12" s="110" t="s">
        <v>147</v>
      </c>
      <c r="H12" s="110" t="s">
        <v>148</v>
      </c>
    </row>
    <row r="13" spans="1:8" s="107" customFormat="1" ht="51" customHeight="1">
      <c r="A13" s="116">
        <v>8</v>
      </c>
      <c r="B13" s="110" t="str">
        <f>+Nodrosinajums!B17</f>
        <v>Vadakste</v>
      </c>
      <c r="C13" s="116" t="s">
        <v>29</v>
      </c>
      <c r="D13" s="115" t="str">
        <f t="shared" ref="D13:E13" si="0">D9</f>
        <v>Atbilst normat. prasībām</v>
      </c>
      <c r="E13" s="115" t="str">
        <f t="shared" si="0"/>
        <v>Atbilst normat. prasībām</v>
      </c>
      <c r="F13" s="110" t="str">
        <f>F9</f>
        <v>Atbilst normat. prasībām</v>
      </c>
      <c r="G13" s="110" t="s">
        <v>79</v>
      </c>
      <c r="H13" s="110" t="s">
        <v>162</v>
      </c>
    </row>
    <row r="14" spans="1:8" s="122" customFormat="1" ht="30">
      <c r="A14" s="119">
        <v>9</v>
      </c>
      <c r="B14" s="110" t="str">
        <f>+Nodrosinajums!B18</f>
        <v>Jaunauce</v>
      </c>
      <c r="C14" s="120" t="s">
        <v>172</v>
      </c>
      <c r="D14" s="121" t="str">
        <f>D13</f>
        <v>Atbilst normat. prasībām</v>
      </c>
      <c r="E14" s="121" t="str">
        <f>E13</f>
        <v>Atbilst normat. prasībām</v>
      </c>
      <c r="F14" s="121" t="str">
        <f>F9</f>
        <v>Atbilst normat. prasībām</v>
      </c>
      <c r="G14" s="121" t="s">
        <v>72</v>
      </c>
      <c r="H14" s="121" t="s">
        <v>171</v>
      </c>
    </row>
    <row r="15" spans="1:8" s="107" customFormat="1" ht="52.5" customHeight="1">
      <c r="A15" s="116">
        <v>10</v>
      </c>
      <c r="B15" s="110" t="str">
        <f>+Nodrosinajums!B19</f>
        <v>Kareļi</v>
      </c>
      <c r="C15" s="116" t="s">
        <v>29</v>
      </c>
      <c r="D15" s="117" t="str">
        <f>D14</f>
        <v>Atbilst normat. prasībām</v>
      </c>
      <c r="E15" s="117" t="str">
        <f>E14</f>
        <v>Atbilst normat. prasībām</v>
      </c>
      <c r="F15" s="110" t="str">
        <f>F14</f>
        <v>Atbilst normat. prasībām</v>
      </c>
      <c r="G15" s="110" t="s">
        <v>180</v>
      </c>
      <c r="H15" s="115" t="str">
        <f>H9</f>
        <v>Dūņu lauku nav, bez apstrādes izmanto zemju mēslošanai</v>
      </c>
    </row>
    <row r="16" spans="1:8" ht="39" customHeight="1">
      <c r="A16" s="223"/>
      <c r="B16" s="223"/>
      <c r="C16" s="223"/>
      <c r="D16" s="223"/>
      <c r="E16" s="223"/>
      <c r="F16" s="223"/>
      <c r="G16" s="223"/>
      <c r="H16" s="223"/>
    </row>
  </sheetData>
  <mergeCells count="14">
    <mergeCell ref="A1:E1"/>
    <mergeCell ref="A3:A5"/>
    <mergeCell ref="B3:B5"/>
    <mergeCell ref="C3:E3"/>
    <mergeCell ref="C4:C5"/>
    <mergeCell ref="D4:D5"/>
    <mergeCell ref="E4:E5"/>
    <mergeCell ref="A16:H16"/>
    <mergeCell ref="F3:H3"/>
    <mergeCell ref="F4:F5"/>
    <mergeCell ref="G4:G5"/>
    <mergeCell ref="H4:H5"/>
    <mergeCell ref="F8:H8"/>
    <mergeCell ref="C10:H10"/>
  </mergeCells>
  <printOptions horizontalCentered="1"/>
  <pageMargins left="0.51181102362204722" right="0.51181102362204722" top="0.74803149606299213" bottom="0.74803149606299213" header="0.31496062992125984" footer="0.31496062992125984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I16"/>
  <sheetViews>
    <sheetView tabSelected="1" workbookViewId="0">
      <selection activeCell="D6" sqref="D6"/>
    </sheetView>
  </sheetViews>
  <sheetFormatPr defaultRowHeight="15.75" outlineLevelRow="1"/>
  <cols>
    <col min="1" max="1" width="6.42578125" style="43" customWidth="1"/>
    <col min="2" max="2" width="13.28515625" style="43" customWidth="1"/>
    <col min="3" max="8" width="16.140625" style="43" customWidth="1"/>
    <col min="9" max="9" width="26.85546875" style="246" customWidth="1"/>
    <col min="10" max="16384" width="9.140625" style="43"/>
  </cols>
  <sheetData>
    <row r="1" spans="1:9" s="8" customFormat="1" ht="18.75">
      <c r="A1" s="165" t="s">
        <v>60</v>
      </c>
      <c r="B1" s="165"/>
      <c r="C1" s="165"/>
      <c r="D1" s="165"/>
      <c r="E1" s="165"/>
      <c r="I1" s="240"/>
    </row>
    <row r="2" spans="1:9" s="8" customFormat="1" ht="18.75">
      <c r="A2" s="9" t="str">
        <f>+Kvalitate!A2</f>
        <v>Saldus novads</v>
      </c>
      <c r="B2" s="42"/>
      <c r="C2" s="42"/>
      <c r="D2" s="42"/>
      <c r="E2" s="42"/>
      <c r="I2" s="240"/>
    </row>
    <row r="3" spans="1:9" s="7" customFormat="1" ht="30" customHeight="1">
      <c r="A3" s="197" t="s">
        <v>0</v>
      </c>
      <c r="B3" s="197" t="s">
        <v>1</v>
      </c>
      <c r="C3" s="197" t="s">
        <v>61</v>
      </c>
      <c r="D3" s="197"/>
      <c r="E3" s="197"/>
      <c r="F3" s="197" t="s">
        <v>62</v>
      </c>
      <c r="G3" s="197"/>
      <c r="H3" s="197"/>
      <c r="I3" s="241" t="s">
        <v>67</v>
      </c>
    </row>
    <row r="4" spans="1:9" s="8" customFormat="1" ht="21.75" customHeight="1">
      <c r="A4" s="237"/>
      <c r="B4" s="238"/>
      <c r="C4" s="197" t="s">
        <v>63</v>
      </c>
      <c r="D4" s="197" t="s">
        <v>53</v>
      </c>
      <c r="E4" s="197" t="s">
        <v>64</v>
      </c>
      <c r="F4" s="197" t="s">
        <v>65</v>
      </c>
      <c r="G4" s="197" t="s">
        <v>64</v>
      </c>
      <c r="H4" s="197" t="s">
        <v>66</v>
      </c>
      <c r="I4" s="242"/>
    </row>
    <row r="5" spans="1:9" s="8" customFormat="1" ht="6" customHeight="1">
      <c r="A5" s="238"/>
      <c r="B5" s="238"/>
      <c r="C5" s="236"/>
      <c r="D5" s="236"/>
      <c r="E5" s="236"/>
      <c r="F5" s="236"/>
      <c r="G5" s="236"/>
      <c r="H5" s="236"/>
      <c r="I5" s="242"/>
    </row>
    <row r="6" spans="1:9" s="8" customFormat="1" ht="220.5">
      <c r="A6" s="35">
        <v>1</v>
      </c>
      <c r="B6" s="36" t="str">
        <f>+Kvalitate!B6</f>
        <v>Ezere</v>
      </c>
      <c r="C6" s="44" t="s">
        <v>91</v>
      </c>
      <c r="D6" s="44" t="s">
        <v>92</v>
      </c>
      <c r="E6" s="44" t="s">
        <v>90</v>
      </c>
      <c r="F6" s="44" t="s">
        <v>86</v>
      </c>
      <c r="G6" s="44" t="s">
        <v>87</v>
      </c>
      <c r="H6" s="44" t="s">
        <v>88</v>
      </c>
      <c r="I6" s="58" t="s">
        <v>89</v>
      </c>
    </row>
    <row r="7" spans="1:9" s="8" customFormat="1" ht="78.75">
      <c r="A7" s="48">
        <v>2</v>
      </c>
      <c r="B7" s="49" t="str">
        <f>+Kvalitate!B7</f>
        <v>Zirņi</v>
      </c>
      <c r="C7" s="117" t="s">
        <v>95</v>
      </c>
      <c r="D7" s="118" t="s">
        <v>96</v>
      </c>
      <c r="E7" s="53" t="s">
        <v>98</v>
      </c>
      <c r="F7" s="44" t="s">
        <v>99</v>
      </c>
      <c r="G7" s="53" t="s">
        <v>100</v>
      </c>
      <c r="H7" s="53" t="s">
        <v>70</v>
      </c>
      <c r="I7" s="243" t="s">
        <v>101</v>
      </c>
    </row>
    <row r="8" spans="1:9" s="8" customFormat="1" ht="132" customHeight="1" outlineLevel="1">
      <c r="A8" s="48">
        <v>3</v>
      </c>
      <c r="B8" s="49" t="str">
        <f>+Kvalitate!B8</f>
        <v>Ošenieki</v>
      </c>
      <c r="C8" s="44" t="s">
        <v>91</v>
      </c>
      <c r="D8" s="44" t="s">
        <v>109</v>
      </c>
      <c r="E8" s="44" t="s">
        <v>110</v>
      </c>
      <c r="F8" s="239" t="str">
        <f>Kvalitate!F8</f>
        <v>Ciemā nav centralizētās  kanalizācijas sistēmas.</v>
      </c>
      <c r="G8" s="229"/>
      <c r="H8" s="230"/>
      <c r="I8" s="58" t="s">
        <v>111</v>
      </c>
    </row>
    <row r="9" spans="1:9" s="8" customFormat="1" ht="141.75">
      <c r="A9" s="48">
        <v>4</v>
      </c>
      <c r="B9" s="49" t="str">
        <f>+Kvalitate!B9</f>
        <v>Būtnāri</v>
      </c>
      <c r="C9" s="44" t="s">
        <v>118</v>
      </c>
      <c r="D9" s="44" t="s">
        <v>96</v>
      </c>
      <c r="E9" s="52" t="s">
        <v>117</v>
      </c>
      <c r="F9" s="44" t="s">
        <v>119</v>
      </c>
      <c r="G9" s="44" t="s">
        <v>120</v>
      </c>
      <c r="H9" s="44" t="s">
        <v>121</v>
      </c>
      <c r="I9" s="58" t="s">
        <v>122</v>
      </c>
    </row>
    <row r="10" spans="1:9" s="8" customFormat="1" ht="78.75">
      <c r="A10" s="48">
        <v>5</v>
      </c>
      <c r="B10" s="49" t="str">
        <f>+Kvalitate!B10</f>
        <v>Lutriņi</v>
      </c>
      <c r="C10" s="146" t="s">
        <v>29</v>
      </c>
      <c r="D10" s="146" t="s">
        <v>29</v>
      </c>
      <c r="E10" s="146" t="s">
        <v>29</v>
      </c>
      <c r="F10" s="146" t="s">
        <v>29</v>
      </c>
      <c r="G10" s="146" t="s">
        <v>29</v>
      </c>
      <c r="H10" s="146" t="s">
        <v>29</v>
      </c>
      <c r="I10" s="244" t="s">
        <v>137</v>
      </c>
    </row>
    <row r="11" spans="1:9" s="8" customFormat="1" ht="114" customHeight="1">
      <c r="A11" s="61">
        <v>6</v>
      </c>
      <c r="B11" s="113" t="str">
        <f>+Kvalitate!B11</f>
        <v>Namiķi</v>
      </c>
      <c r="C11" s="44" t="s">
        <v>116</v>
      </c>
      <c r="D11" s="144" t="s">
        <v>131</v>
      </c>
      <c r="E11" s="44" t="s">
        <v>135</v>
      </c>
      <c r="F11" s="44" t="s">
        <v>133</v>
      </c>
      <c r="G11" s="44" t="s">
        <v>134</v>
      </c>
      <c r="H11" s="145" t="s">
        <v>121</v>
      </c>
      <c r="I11" s="245" t="s">
        <v>132</v>
      </c>
    </row>
    <row r="12" spans="1:9" s="8" customFormat="1" ht="121.5" customHeight="1">
      <c r="A12" s="61">
        <v>7</v>
      </c>
      <c r="B12" s="113" t="str">
        <f>+Kvalitate!B12</f>
        <v>Mežvidi</v>
      </c>
      <c r="C12" s="44" t="s">
        <v>151</v>
      </c>
      <c r="D12" s="44" t="s">
        <v>152</v>
      </c>
      <c r="E12" s="44" t="s">
        <v>153</v>
      </c>
      <c r="F12" s="115" t="s">
        <v>149</v>
      </c>
      <c r="G12" s="44" t="s">
        <v>154</v>
      </c>
      <c r="H12" s="145" t="s">
        <v>155</v>
      </c>
      <c r="I12" s="245" t="s">
        <v>156</v>
      </c>
    </row>
    <row r="13" spans="1:9" s="8" customFormat="1" ht="99" customHeight="1">
      <c r="A13" s="61">
        <v>8</v>
      </c>
      <c r="B13" s="113" t="str">
        <f>+Kvalitate!B13</f>
        <v>Vadakste</v>
      </c>
      <c r="C13" s="44" t="s">
        <v>165</v>
      </c>
      <c r="D13" s="54" t="s">
        <v>166</v>
      </c>
      <c r="E13" s="44" t="s">
        <v>167</v>
      </c>
      <c r="F13" s="44" t="s">
        <v>169</v>
      </c>
      <c r="G13" s="44" t="s">
        <v>168</v>
      </c>
      <c r="H13" s="145" t="s">
        <v>121</v>
      </c>
      <c r="I13" s="245" t="s">
        <v>164</v>
      </c>
    </row>
    <row r="14" spans="1:9" s="55" customFormat="1" ht="19.5" hidden="1" customHeight="1">
      <c r="A14" s="233"/>
      <c r="B14" s="234"/>
      <c r="C14" s="234"/>
      <c r="D14" s="234"/>
      <c r="E14" s="234"/>
      <c r="F14" s="234"/>
      <c r="G14" s="234"/>
      <c r="H14" s="234"/>
      <c r="I14" s="235"/>
    </row>
    <row r="15" spans="1:9" s="37" customFormat="1" ht="110.25">
      <c r="A15" s="61">
        <v>9</v>
      </c>
      <c r="B15" s="60" t="str">
        <f>+Kvalitate!B14</f>
        <v>Jaunauce</v>
      </c>
      <c r="C15" s="44" t="s">
        <v>174</v>
      </c>
      <c r="D15" s="44" t="s">
        <v>175</v>
      </c>
      <c r="E15" s="44" t="s">
        <v>173</v>
      </c>
      <c r="F15" s="121" t="s">
        <v>184</v>
      </c>
      <c r="G15" s="44" t="s">
        <v>176</v>
      </c>
      <c r="H15" s="44" t="s">
        <v>177</v>
      </c>
      <c r="I15" s="58" t="s">
        <v>178</v>
      </c>
    </row>
    <row r="16" spans="1:9" s="8" customFormat="1" ht="84" customHeight="1">
      <c r="A16" s="51">
        <v>10</v>
      </c>
      <c r="B16" s="50" t="str">
        <f>+Kvalitate!B15</f>
        <v>Kareļi</v>
      </c>
      <c r="C16" s="44" t="s">
        <v>165</v>
      </c>
      <c r="D16" s="44" t="s">
        <v>182</v>
      </c>
      <c r="E16" s="44" t="s">
        <v>183</v>
      </c>
      <c r="F16" s="115" t="s">
        <v>185</v>
      </c>
      <c r="G16" s="44" t="s">
        <v>186</v>
      </c>
      <c r="H16" s="44" t="s">
        <v>121</v>
      </c>
      <c r="I16" s="58" t="s">
        <v>181</v>
      </c>
    </row>
  </sheetData>
  <mergeCells count="14">
    <mergeCell ref="A14:I14"/>
    <mergeCell ref="H4:H5"/>
    <mergeCell ref="I3:I5"/>
    <mergeCell ref="A1:E1"/>
    <mergeCell ref="A3:A5"/>
    <mergeCell ref="B3:B5"/>
    <mergeCell ref="C3:E3"/>
    <mergeCell ref="F3:H3"/>
    <mergeCell ref="C4:C5"/>
    <mergeCell ref="D4:D5"/>
    <mergeCell ref="E4:E5"/>
    <mergeCell ref="F4:F5"/>
    <mergeCell ref="G4:G5"/>
    <mergeCell ref="F8:H8"/>
  </mergeCells>
  <printOptions horizontalCentered="1"/>
  <pageMargins left="0.11811023622047245" right="0.11811023622047245" top="0.74803149606299213" bottom="0.74803149606299213" header="0.31496062992125984" footer="0.31496062992125984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2:C14"/>
  <sheetViews>
    <sheetView topLeftCell="A6" workbookViewId="0">
      <selection activeCell="C11" sqref="C11"/>
    </sheetView>
  </sheetViews>
  <sheetFormatPr defaultRowHeight="15"/>
  <cols>
    <col min="2" max="2" width="18.42578125" customWidth="1"/>
    <col min="3" max="3" width="53.85546875" style="124" customWidth="1"/>
  </cols>
  <sheetData>
    <row r="2" spans="1:3">
      <c r="A2" s="151" t="s">
        <v>0</v>
      </c>
      <c r="B2" s="151" t="s">
        <v>1</v>
      </c>
      <c r="C2" s="151" t="s">
        <v>102</v>
      </c>
    </row>
    <row r="3" spans="1:3">
      <c r="A3" s="152"/>
      <c r="B3" s="153"/>
      <c r="C3" s="153"/>
    </row>
    <row r="4" spans="1:3">
      <c r="A4" s="153"/>
      <c r="B4" s="166"/>
      <c r="C4" s="166"/>
    </row>
    <row r="5" spans="1:3" s="127" customFormat="1" ht="34.5" customHeight="1">
      <c r="A5" s="111">
        <v>1</v>
      </c>
      <c r="B5" s="125" t="s">
        <v>72</v>
      </c>
      <c r="C5" s="126" t="s">
        <v>103</v>
      </c>
    </row>
    <row r="6" spans="1:3" s="127" customFormat="1" ht="15.75">
      <c r="A6" s="111">
        <v>2</v>
      </c>
      <c r="B6" s="125" t="s">
        <v>73</v>
      </c>
      <c r="C6" s="126" t="s">
        <v>157</v>
      </c>
    </row>
    <row r="7" spans="1:3" s="127" customFormat="1" ht="35.25" customHeight="1">
      <c r="A7" s="111">
        <v>3</v>
      </c>
      <c r="B7" s="125" t="s">
        <v>74</v>
      </c>
      <c r="C7" s="126" t="s">
        <v>112</v>
      </c>
    </row>
    <row r="8" spans="1:3" s="127" customFormat="1" ht="15.75">
      <c r="A8" s="111">
        <v>4</v>
      </c>
      <c r="B8" s="125" t="s">
        <v>75</v>
      </c>
      <c r="C8" s="126" t="str">
        <f>C6</f>
        <v>Saldus novada Zirņu pagasta pārvalde.</v>
      </c>
    </row>
    <row r="9" spans="1:3" s="127" customFormat="1" ht="31.5">
      <c r="A9" s="111">
        <v>5</v>
      </c>
      <c r="B9" s="125" t="s">
        <v>76</v>
      </c>
      <c r="C9" s="126" t="s">
        <v>189</v>
      </c>
    </row>
    <row r="10" spans="1:3" s="127" customFormat="1" ht="31.5">
      <c r="A10" s="111">
        <v>6</v>
      </c>
      <c r="B10" s="125" t="s">
        <v>77</v>
      </c>
      <c r="C10" s="126" t="s">
        <v>158</v>
      </c>
    </row>
    <row r="11" spans="1:3" s="127" customFormat="1" ht="47.25">
      <c r="A11" s="111">
        <v>7</v>
      </c>
      <c r="B11" s="125" t="s">
        <v>78</v>
      </c>
      <c r="C11" s="126" t="s">
        <v>159</v>
      </c>
    </row>
    <row r="12" spans="1:3" s="127" customFormat="1" ht="15.75">
      <c r="A12" s="111">
        <v>8</v>
      </c>
      <c r="B12" s="125" t="s">
        <v>79</v>
      </c>
      <c r="C12" s="126" t="s">
        <v>163</v>
      </c>
    </row>
    <row r="13" spans="1:3" s="127" customFormat="1" ht="30">
      <c r="A13" s="66">
        <v>9</v>
      </c>
      <c r="B13" s="125" t="s">
        <v>80</v>
      </c>
      <c r="C13" s="123" t="s">
        <v>188</v>
      </c>
    </row>
    <row r="14" spans="1:3" s="127" customFormat="1" ht="15.75">
      <c r="A14" s="111">
        <v>10</v>
      </c>
      <c r="B14" s="125" t="s">
        <v>81</v>
      </c>
      <c r="C14" s="126" t="s">
        <v>187</v>
      </c>
    </row>
  </sheetData>
  <mergeCells count="3">
    <mergeCell ref="A2:A4"/>
    <mergeCell ref="B2:B4"/>
    <mergeCell ref="C2:C4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Nodrosinajums</vt:lpstr>
      <vt:lpstr>Pakalpoj-sn</vt:lpstr>
      <vt:lpstr>U-K-apjomi</vt:lpstr>
      <vt:lpstr>Kvalitate</vt:lpstr>
      <vt:lpstr>Infrastrukt</vt:lpstr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2012-02-06T12:41:25Z</cp:lastPrinted>
  <dcterms:created xsi:type="dcterms:W3CDTF">2011-12-13T13:06:12Z</dcterms:created>
  <dcterms:modified xsi:type="dcterms:W3CDTF">2012-02-06T13:04:08Z</dcterms:modified>
</cp:coreProperties>
</file>